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EFNEP and SNAP-Ed\Research - Grant Projects\RNECE - West\Institutional projects\CSU\Biometric measurements\FINAL\"/>
    </mc:Choice>
  </mc:AlternateContent>
  <bookViews>
    <workbookView xWindow="0" yWindow="0" windowWidth="25200" windowHeight="11985"/>
  </bookViews>
  <sheets>
    <sheet name="Data" sheetId="1" r:id="rId1"/>
    <sheet name="Webneers Adult Data" sheetId="3" r:id="rId2"/>
    <sheet name="Entry Recalls" sheetId="4" r:id="rId3"/>
    <sheet name="Exit Recalls" sheetId="5" r:id="rId4"/>
    <sheet name="LongForm (obsolete)"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6" l="1"/>
  <c r="S72" i="6" l="1"/>
  <c r="T72" i="6" s="1"/>
  <c r="G66" i="6" l="1"/>
  <c r="P66" i="6" s="1"/>
  <c r="P136" i="6" s="1"/>
  <c r="P206" i="6" s="1"/>
  <c r="H66" i="6"/>
  <c r="Q66" i="6" s="1"/>
  <c r="Q136" i="6" s="1"/>
  <c r="Q206" i="6" s="1"/>
  <c r="I66" i="6"/>
  <c r="J66" i="6"/>
  <c r="R66" i="6" s="1"/>
  <c r="R136" i="6" s="1"/>
  <c r="R206" i="6" s="1"/>
  <c r="D66" i="6"/>
  <c r="E66" i="6"/>
  <c r="D57" i="6"/>
  <c r="E57" i="6"/>
  <c r="G57" i="6"/>
  <c r="H57" i="6"/>
  <c r="I57" i="6"/>
  <c r="J57" i="6"/>
  <c r="D55" i="6"/>
  <c r="E55" i="6"/>
  <c r="G55" i="6"/>
  <c r="H55" i="6"/>
  <c r="I55" i="6"/>
  <c r="J55" i="6"/>
  <c r="D54" i="6"/>
  <c r="D88" i="6"/>
  <c r="F57" i="6" l="1"/>
  <c r="F55" i="6"/>
  <c r="F66" i="6"/>
  <c r="W143" i="6" l="1"/>
  <c r="W144" i="6"/>
  <c r="W145" i="6"/>
  <c r="W146" i="6"/>
  <c r="W147" i="6"/>
  <c r="W148" i="6"/>
  <c r="W149" i="6"/>
  <c r="W150" i="6"/>
  <c r="W151" i="6"/>
  <c r="W152" i="6"/>
  <c r="W153" i="6"/>
  <c r="W154" i="6"/>
  <c r="W155" i="6"/>
  <c r="W156" i="6"/>
  <c r="W157" i="6"/>
  <c r="W158" i="6"/>
  <c r="W159" i="6"/>
  <c r="W160" i="6"/>
  <c r="W161" i="6"/>
  <c r="W162" i="6"/>
  <c r="W163" i="6"/>
  <c r="W164" i="6"/>
  <c r="W165" i="6"/>
  <c r="W166" i="6"/>
  <c r="W167" i="6"/>
  <c r="W168" i="6"/>
  <c r="W169" i="6"/>
  <c r="W170" i="6"/>
  <c r="W171" i="6"/>
  <c r="W172" i="6"/>
  <c r="W173" i="6"/>
  <c r="W174" i="6"/>
  <c r="W175" i="6"/>
  <c r="W176" i="6"/>
  <c r="W177" i="6"/>
  <c r="W178" i="6"/>
  <c r="W179" i="6"/>
  <c r="W180" i="6"/>
  <c r="W181" i="6"/>
  <c r="W182" i="6"/>
  <c r="W183" i="6"/>
  <c r="W184" i="6"/>
  <c r="W185" i="6"/>
  <c r="W186" i="6"/>
  <c r="W187" i="6"/>
  <c r="W188" i="6"/>
  <c r="W189" i="6"/>
  <c r="W190" i="6"/>
  <c r="W191" i="6"/>
  <c r="W192" i="6"/>
  <c r="W193" i="6"/>
  <c r="W194" i="6"/>
  <c r="W196" i="6"/>
  <c r="W198" i="6"/>
  <c r="W199" i="6"/>
  <c r="W200" i="6"/>
  <c r="W201" i="6"/>
  <c r="W202" i="6"/>
  <c r="W203" i="6"/>
  <c r="W204" i="6"/>
  <c r="W205" i="6"/>
  <c r="W207" i="6"/>
  <c r="W208" i="6"/>
  <c r="W209" i="6"/>
  <c r="W210" i="6"/>
  <c r="W211" i="6"/>
  <c r="W14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104" i="6"/>
  <c r="W105" i="6"/>
  <c r="W106" i="6"/>
  <c r="W107" i="6"/>
  <c r="W108" i="6"/>
  <c r="W109" i="6"/>
  <c r="W110" i="6"/>
  <c r="W111" i="6"/>
  <c r="W112" i="6"/>
  <c r="W113" i="6"/>
  <c r="W114" i="6"/>
  <c r="W115" i="6"/>
  <c r="W116" i="6"/>
  <c r="W117" i="6"/>
  <c r="W118" i="6"/>
  <c r="W119" i="6"/>
  <c r="W120" i="6"/>
  <c r="W121" i="6"/>
  <c r="W122" i="6"/>
  <c r="W123" i="6"/>
  <c r="W124" i="6"/>
  <c r="W126" i="6"/>
  <c r="W128" i="6"/>
  <c r="W129" i="6"/>
  <c r="W130" i="6"/>
  <c r="W131" i="6"/>
  <c r="W132" i="6"/>
  <c r="W133" i="6"/>
  <c r="W134" i="6"/>
  <c r="W135" i="6"/>
  <c r="W137" i="6"/>
  <c r="W138" i="6"/>
  <c r="W139" i="6"/>
  <c r="W140" i="6"/>
  <c r="W141" i="6"/>
  <c r="W72" i="6"/>
  <c r="W3" i="6"/>
  <c r="W4" i="6"/>
  <c r="W5"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47" i="6"/>
  <c r="W48" i="6"/>
  <c r="W49" i="6"/>
  <c r="W50" i="6"/>
  <c r="W51" i="6"/>
  <c r="W52" i="6"/>
  <c r="W53" i="6"/>
  <c r="W54" i="6"/>
  <c r="W56" i="6"/>
  <c r="W58" i="6"/>
  <c r="W59" i="6"/>
  <c r="W60" i="6"/>
  <c r="W61" i="6"/>
  <c r="W62" i="6"/>
  <c r="W63" i="6"/>
  <c r="W64" i="6"/>
  <c r="W65" i="6"/>
  <c r="W67" i="6"/>
  <c r="W68" i="6"/>
  <c r="W69" i="6"/>
  <c r="W70" i="6"/>
  <c r="W71" i="6"/>
  <c r="W2" i="6"/>
  <c r="U143" i="6"/>
  <c r="U144" i="6"/>
  <c r="U145" i="6"/>
  <c r="U146" i="6"/>
  <c r="U147" i="6"/>
  <c r="U148" i="6"/>
  <c r="U149" i="6"/>
  <c r="U150" i="6"/>
  <c r="U151" i="6"/>
  <c r="U152" i="6"/>
  <c r="U153" i="6"/>
  <c r="U154" i="6"/>
  <c r="U155" i="6"/>
  <c r="U156" i="6"/>
  <c r="U157" i="6"/>
  <c r="U158" i="6"/>
  <c r="U159" i="6"/>
  <c r="U160" i="6"/>
  <c r="U161" i="6"/>
  <c r="U162" i="6"/>
  <c r="U163" i="6"/>
  <c r="U164" i="6"/>
  <c r="U165" i="6"/>
  <c r="U166" i="6"/>
  <c r="U167" i="6"/>
  <c r="U168" i="6"/>
  <c r="U169" i="6"/>
  <c r="U170" i="6"/>
  <c r="U171" i="6"/>
  <c r="U172" i="6"/>
  <c r="U173" i="6"/>
  <c r="U174" i="6"/>
  <c r="U175" i="6"/>
  <c r="U176" i="6"/>
  <c r="U177" i="6"/>
  <c r="U178" i="6"/>
  <c r="U179" i="6"/>
  <c r="U180" i="6"/>
  <c r="U181" i="6"/>
  <c r="U182" i="6"/>
  <c r="U183" i="6"/>
  <c r="U184" i="6"/>
  <c r="U185" i="6"/>
  <c r="U186" i="6"/>
  <c r="U187" i="6"/>
  <c r="U188" i="6"/>
  <c r="U189" i="6"/>
  <c r="U190" i="6"/>
  <c r="U191" i="6"/>
  <c r="U192" i="6"/>
  <c r="U193" i="6"/>
  <c r="U194" i="6"/>
  <c r="U196" i="6"/>
  <c r="U198" i="6"/>
  <c r="U199" i="6"/>
  <c r="U200" i="6"/>
  <c r="U201" i="6"/>
  <c r="U202" i="6"/>
  <c r="U203" i="6"/>
  <c r="U204" i="6"/>
  <c r="U205" i="6"/>
  <c r="U207" i="6"/>
  <c r="U208" i="6"/>
  <c r="U209" i="6"/>
  <c r="U210" i="6"/>
  <c r="U211" i="6"/>
  <c r="U142" i="6"/>
  <c r="U73" i="6"/>
  <c r="U74" i="6"/>
  <c r="U75" i="6"/>
  <c r="U76" i="6"/>
  <c r="U77" i="6"/>
  <c r="U78" i="6"/>
  <c r="U79" i="6"/>
  <c r="U80" i="6"/>
  <c r="U81" i="6"/>
  <c r="U82" i="6"/>
  <c r="U83" i="6"/>
  <c r="U84" i="6"/>
  <c r="U85" i="6"/>
  <c r="U86" i="6"/>
  <c r="U87" i="6"/>
  <c r="U88" i="6"/>
  <c r="U89" i="6"/>
  <c r="U90" i="6"/>
  <c r="U91" i="6"/>
  <c r="U92" i="6"/>
  <c r="U93" i="6"/>
  <c r="U94" i="6"/>
  <c r="U95" i="6"/>
  <c r="U96" i="6"/>
  <c r="U97" i="6"/>
  <c r="U98" i="6"/>
  <c r="U99" i="6"/>
  <c r="U100" i="6"/>
  <c r="U101" i="6"/>
  <c r="U102" i="6"/>
  <c r="U103" i="6"/>
  <c r="U104" i="6"/>
  <c r="U105" i="6"/>
  <c r="U106" i="6"/>
  <c r="U107" i="6"/>
  <c r="U108" i="6"/>
  <c r="U109" i="6"/>
  <c r="U110" i="6"/>
  <c r="U111" i="6"/>
  <c r="U112" i="6"/>
  <c r="U113" i="6"/>
  <c r="U114" i="6"/>
  <c r="U115" i="6"/>
  <c r="U116" i="6"/>
  <c r="U117" i="6"/>
  <c r="U118" i="6"/>
  <c r="U119" i="6"/>
  <c r="U120" i="6"/>
  <c r="U121" i="6"/>
  <c r="U122" i="6"/>
  <c r="U123" i="6"/>
  <c r="U124" i="6"/>
  <c r="U126" i="6"/>
  <c r="U128" i="6"/>
  <c r="U129" i="6"/>
  <c r="U130" i="6"/>
  <c r="U131" i="6"/>
  <c r="U132" i="6"/>
  <c r="U133" i="6"/>
  <c r="U134" i="6"/>
  <c r="U135" i="6"/>
  <c r="U137" i="6"/>
  <c r="U138" i="6"/>
  <c r="U139" i="6"/>
  <c r="U140" i="6"/>
  <c r="U141" i="6"/>
  <c r="U72" i="6"/>
  <c r="U3" i="6"/>
  <c r="U4" i="6"/>
  <c r="U5" i="6"/>
  <c r="U6"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6" i="6"/>
  <c r="U58" i="6"/>
  <c r="U59" i="6"/>
  <c r="U60" i="6"/>
  <c r="U61" i="6"/>
  <c r="U62" i="6"/>
  <c r="U63" i="6"/>
  <c r="U64" i="6"/>
  <c r="U65" i="6"/>
  <c r="U67" i="6"/>
  <c r="U68" i="6"/>
  <c r="U69" i="6"/>
  <c r="U70" i="6"/>
  <c r="U71" i="6"/>
  <c r="U2" i="6"/>
  <c r="S3" i="6"/>
  <c r="T3" i="6" s="1"/>
  <c r="S4" i="6"/>
  <c r="T4" i="6" s="1"/>
  <c r="S5" i="6"/>
  <c r="T5" i="6" s="1"/>
  <c r="S6" i="6"/>
  <c r="T6" i="6" s="1"/>
  <c r="S7" i="6"/>
  <c r="T7" i="6" s="1"/>
  <c r="S8" i="6"/>
  <c r="T8" i="6" s="1"/>
  <c r="S9" i="6"/>
  <c r="T9" i="6" s="1"/>
  <c r="S10" i="6"/>
  <c r="T10" i="6" s="1"/>
  <c r="S11" i="6"/>
  <c r="T11" i="6" s="1"/>
  <c r="S12" i="6"/>
  <c r="T12" i="6" s="1"/>
  <c r="S13" i="6"/>
  <c r="T13" i="6" s="1"/>
  <c r="S14" i="6"/>
  <c r="T14" i="6" s="1"/>
  <c r="S15" i="6"/>
  <c r="T15" i="6" s="1"/>
  <c r="S16" i="6"/>
  <c r="T16" i="6" s="1"/>
  <c r="S17" i="6"/>
  <c r="T17" i="6" s="1"/>
  <c r="S18" i="6"/>
  <c r="T18" i="6" s="1"/>
  <c r="S19" i="6"/>
  <c r="T19" i="6" s="1"/>
  <c r="S20" i="6"/>
  <c r="T20" i="6" s="1"/>
  <c r="S21" i="6"/>
  <c r="T21" i="6" s="1"/>
  <c r="S22" i="6"/>
  <c r="T22" i="6" s="1"/>
  <c r="S23" i="6"/>
  <c r="T23" i="6" s="1"/>
  <c r="S24" i="6"/>
  <c r="T24" i="6" s="1"/>
  <c r="S25" i="6"/>
  <c r="T25" i="6" s="1"/>
  <c r="S26" i="6"/>
  <c r="T26" i="6" s="1"/>
  <c r="S27" i="6"/>
  <c r="T27" i="6" s="1"/>
  <c r="S28" i="6"/>
  <c r="T28" i="6" s="1"/>
  <c r="S29" i="6"/>
  <c r="T29" i="6" s="1"/>
  <c r="S30" i="6"/>
  <c r="T30" i="6" s="1"/>
  <c r="S31" i="6"/>
  <c r="T31" i="6" s="1"/>
  <c r="S32" i="6"/>
  <c r="T32" i="6" s="1"/>
  <c r="S33" i="6"/>
  <c r="T33" i="6" s="1"/>
  <c r="S34" i="6"/>
  <c r="T34" i="6" s="1"/>
  <c r="S35" i="6"/>
  <c r="T35" i="6" s="1"/>
  <c r="S36" i="6"/>
  <c r="T36" i="6" s="1"/>
  <c r="S37" i="6"/>
  <c r="T37" i="6" s="1"/>
  <c r="S38" i="6"/>
  <c r="T38" i="6" s="1"/>
  <c r="S39" i="6"/>
  <c r="T39" i="6" s="1"/>
  <c r="S40" i="6"/>
  <c r="T40" i="6" s="1"/>
  <c r="S41" i="6"/>
  <c r="T41" i="6" s="1"/>
  <c r="S42" i="6"/>
  <c r="T42" i="6" s="1"/>
  <c r="S43" i="6"/>
  <c r="T43" i="6" s="1"/>
  <c r="S44" i="6"/>
  <c r="T44" i="6" s="1"/>
  <c r="S45" i="6"/>
  <c r="T45" i="6" s="1"/>
  <c r="S46" i="6"/>
  <c r="T46" i="6" s="1"/>
  <c r="S47" i="6"/>
  <c r="T47" i="6" s="1"/>
  <c r="S48" i="6"/>
  <c r="T48" i="6" s="1"/>
  <c r="S49" i="6"/>
  <c r="T49" i="6" s="1"/>
  <c r="S50" i="6"/>
  <c r="T50" i="6" s="1"/>
  <c r="S51" i="6"/>
  <c r="T51" i="6" s="1"/>
  <c r="S52" i="6"/>
  <c r="T52" i="6" s="1"/>
  <c r="S53" i="6"/>
  <c r="T53" i="6" s="1"/>
  <c r="S54" i="6"/>
  <c r="T54" i="6" s="1"/>
  <c r="S56" i="6"/>
  <c r="T56" i="6" s="1"/>
  <c r="S58" i="6"/>
  <c r="T58" i="6" s="1"/>
  <c r="S59" i="6"/>
  <c r="T59" i="6" s="1"/>
  <c r="S60" i="6"/>
  <c r="T60" i="6" s="1"/>
  <c r="S61" i="6"/>
  <c r="T61" i="6" s="1"/>
  <c r="S62" i="6"/>
  <c r="T62" i="6" s="1"/>
  <c r="S63" i="6"/>
  <c r="T63" i="6" s="1"/>
  <c r="S64" i="6"/>
  <c r="T64" i="6" s="1"/>
  <c r="S65" i="6"/>
  <c r="T65" i="6" s="1"/>
  <c r="S67" i="6"/>
  <c r="T67" i="6" s="1"/>
  <c r="S68" i="6"/>
  <c r="T68" i="6" s="1"/>
  <c r="S69" i="6"/>
  <c r="T69" i="6" s="1"/>
  <c r="S70" i="6"/>
  <c r="T70" i="6" s="1"/>
  <c r="S71" i="6"/>
  <c r="T71" i="6" s="1"/>
  <c r="S2" i="6"/>
  <c r="T2" i="6" s="1"/>
  <c r="S73" i="6"/>
  <c r="T73" i="6" s="1"/>
  <c r="S74" i="6"/>
  <c r="T74" i="6" s="1"/>
  <c r="S75" i="6"/>
  <c r="T75" i="6" s="1"/>
  <c r="S76" i="6"/>
  <c r="T76" i="6" s="1"/>
  <c r="S77" i="6"/>
  <c r="T77" i="6" s="1"/>
  <c r="S78" i="6"/>
  <c r="T78" i="6" s="1"/>
  <c r="S79" i="6"/>
  <c r="T79" i="6" s="1"/>
  <c r="S80" i="6"/>
  <c r="T80" i="6" s="1"/>
  <c r="S81" i="6"/>
  <c r="T81" i="6" s="1"/>
  <c r="S82" i="6"/>
  <c r="T82" i="6" s="1"/>
  <c r="S83" i="6"/>
  <c r="T83" i="6" s="1"/>
  <c r="S84" i="6"/>
  <c r="T84" i="6" s="1"/>
  <c r="S85" i="6"/>
  <c r="T85" i="6" s="1"/>
  <c r="S86" i="6"/>
  <c r="T86" i="6" s="1"/>
  <c r="S87" i="6"/>
  <c r="T87" i="6" s="1"/>
  <c r="S88" i="6"/>
  <c r="T88" i="6" s="1"/>
  <c r="S89" i="6"/>
  <c r="T89" i="6" s="1"/>
  <c r="S90" i="6"/>
  <c r="T90" i="6" s="1"/>
  <c r="S91" i="6"/>
  <c r="T91" i="6" s="1"/>
  <c r="S92" i="6"/>
  <c r="T92" i="6" s="1"/>
  <c r="S93" i="6"/>
  <c r="T93" i="6" s="1"/>
  <c r="S94" i="6"/>
  <c r="T94" i="6" s="1"/>
  <c r="S95" i="6"/>
  <c r="T95" i="6" s="1"/>
  <c r="S96" i="6"/>
  <c r="T96" i="6" s="1"/>
  <c r="S97" i="6"/>
  <c r="T97" i="6" s="1"/>
  <c r="S98" i="6"/>
  <c r="T98" i="6" s="1"/>
  <c r="S99" i="6"/>
  <c r="T99" i="6" s="1"/>
  <c r="S100" i="6"/>
  <c r="T100" i="6" s="1"/>
  <c r="S101" i="6"/>
  <c r="T101" i="6" s="1"/>
  <c r="S102" i="6"/>
  <c r="T102" i="6" s="1"/>
  <c r="S103" i="6"/>
  <c r="T103" i="6" s="1"/>
  <c r="S104" i="6"/>
  <c r="T104" i="6" s="1"/>
  <c r="S105" i="6"/>
  <c r="T105" i="6" s="1"/>
  <c r="S106" i="6"/>
  <c r="T106" i="6" s="1"/>
  <c r="S107" i="6"/>
  <c r="T107" i="6" s="1"/>
  <c r="S108" i="6"/>
  <c r="T108" i="6" s="1"/>
  <c r="S109" i="6"/>
  <c r="T109" i="6" s="1"/>
  <c r="S110" i="6"/>
  <c r="T110" i="6" s="1"/>
  <c r="S111" i="6"/>
  <c r="T111" i="6" s="1"/>
  <c r="S112" i="6"/>
  <c r="T112" i="6" s="1"/>
  <c r="S113" i="6"/>
  <c r="T113" i="6" s="1"/>
  <c r="S114" i="6"/>
  <c r="T114" i="6" s="1"/>
  <c r="S115" i="6"/>
  <c r="T115" i="6" s="1"/>
  <c r="S116" i="6"/>
  <c r="T116" i="6" s="1"/>
  <c r="S117" i="6"/>
  <c r="T117" i="6" s="1"/>
  <c r="S118" i="6"/>
  <c r="T118" i="6" s="1"/>
  <c r="S119" i="6"/>
  <c r="T119" i="6" s="1"/>
  <c r="S120" i="6"/>
  <c r="T120" i="6" s="1"/>
  <c r="S121" i="6"/>
  <c r="T121" i="6" s="1"/>
  <c r="S122" i="6"/>
  <c r="T122" i="6" s="1"/>
  <c r="S123" i="6"/>
  <c r="T123" i="6" s="1"/>
  <c r="S124" i="6"/>
  <c r="T124" i="6" s="1"/>
  <c r="S126" i="6"/>
  <c r="T126" i="6" s="1"/>
  <c r="S128" i="6"/>
  <c r="T128" i="6" s="1"/>
  <c r="S129" i="6"/>
  <c r="T129" i="6" s="1"/>
  <c r="S130" i="6"/>
  <c r="T130" i="6" s="1"/>
  <c r="S131" i="6"/>
  <c r="T131" i="6" s="1"/>
  <c r="S132" i="6"/>
  <c r="T132" i="6" s="1"/>
  <c r="S133" i="6"/>
  <c r="T133" i="6" s="1"/>
  <c r="S134" i="6"/>
  <c r="T134" i="6" s="1"/>
  <c r="S135" i="6"/>
  <c r="T135" i="6" s="1"/>
  <c r="S137" i="6"/>
  <c r="T137" i="6" s="1"/>
  <c r="S138" i="6"/>
  <c r="T138" i="6" s="1"/>
  <c r="S139" i="6"/>
  <c r="T139" i="6" s="1"/>
  <c r="S140" i="6"/>
  <c r="T140" i="6" s="1"/>
  <c r="S141" i="6"/>
  <c r="T141" i="6" s="1"/>
  <c r="S143" i="6"/>
  <c r="T143" i="6" s="1"/>
  <c r="S144" i="6"/>
  <c r="T144" i="6" s="1"/>
  <c r="S145" i="6"/>
  <c r="T145" i="6" s="1"/>
  <c r="S146" i="6"/>
  <c r="T146" i="6" s="1"/>
  <c r="S147" i="6"/>
  <c r="T147" i="6" s="1"/>
  <c r="S148" i="6"/>
  <c r="T148" i="6" s="1"/>
  <c r="S149" i="6"/>
  <c r="T149" i="6" s="1"/>
  <c r="S150" i="6"/>
  <c r="T150" i="6" s="1"/>
  <c r="S151" i="6"/>
  <c r="T151" i="6" s="1"/>
  <c r="S152" i="6"/>
  <c r="T152" i="6" s="1"/>
  <c r="S153" i="6"/>
  <c r="T153" i="6" s="1"/>
  <c r="S154" i="6"/>
  <c r="T154" i="6" s="1"/>
  <c r="S155" i="6"/>
  <c r="T155" i="6" s="1"/>
  <c r="S156" i="6"/>
  <c r="T156" i="6" s="1"/>
  <c r="S157" i="6"/>
  <c r="T157" i="6" s="1"/>
  <c r="S158" i="6"/>
  <c r="T158" i="6" s="1"/>
  <c r="S159" i="6"/>
  <c r="T159" i="6" s="1"/>
  <c r="S160" i="6"/>
  <c r="T160" i="6" s="1"/>
  <c r="S161" i="6"/>
  <c r="T161" i="6" s="1"/>
  <c r="S162" i="6"/>
  <c r="T162" i="6" s="1"/>
  <c r="S163" i="6"/>
  <c r="T163" i="6" s="1"/>
  <c r="S164" i="6"/>
  <c r="T164" i="6" s="1"/>
  <c r="S165" i="6"/>
  <c r="T165" i="6" s="1"/>
  <c r="S166" i="6"/>
  <c r="T166" i="6" s="1"/>
  <c r="S167" i="6"/>
  <c r="T167" i="6" s="1"/>
  <c r="S168" i="6"/>
  <c r="T168" i="6" s="1"/>
  <c r="S169" i="6"/>
  <c r="T169" i="6" s="1"/>
  <c r="S170" i="6"/>
  <c r="T170" i="6" s="1"/>
  <c r="S171" i="6"/>
  <c r="T171" i="6" s="1"/>
  <c r="S172" i="6"/>
  <c r="T172" i="6" s="1"/>
  <c r="S173" i="6"/>
  <c r="T173" i="6" s="1"/>
  <c r="S174" i="6"/>
  <c r="T174" i="6" s="1"/>
  <c r="S175" i="6"/>
  <c r="T175" i="6" s="1"/>
  <c r="S176" i="6"/>
  <c r="T176" i="6" s="1"/>
  <c r="S177" i="6"/>
  <c r="T177" i="6" s="1"/>
  <c r="S178" i="6"/>
  <c r="T178" i="6" s="1"/>
  <c r="S179" i="6"/>
  <c r="T179" i="6" s="1"/>
  <c r="S180" i="6"/>
  <c r="T180" i="6" s="1"/>
  <c r="S181" i="6"/>
  <c r="T181" i="6" s="1"/>
  <c r="S182" i="6"/>
  <c r="T182" i="6" s="1"/>
  <c r="S183" i="6"/>
  <c r="T183" i="6" s="1"/>
  <c r="S184" i="6"/>
  <c r="T184" i="6" s="1"/>
  <c r="S185" i="6"/>
  <c r="T185" i="6" s="1"/>
  <c r="S186" i="6"/>
  <c r="T186" i="6" s="1"/>
  <c r="S187" i="6"/>
  <c r="T187" i="6" s="1"/>
  <c r="S188" i="6"/>
  <c r="T188" i="6" s="1"/>
  <c r="S189" i="6"/>
  <c r="T189" i="6" s="1"/>
  <c r="S190" i="6"/>
  <c r="T190" i="6" s="1"/>
  <c r="S191" i="6"/>
  <c r="T191" i="6" s="1"/>
  <c r="S192" i="6"/>
  <c r="T192" i="6" s="1"/>
  <c r="S193" i="6"/>
  <c r="T193" i="6" s="1"/>
  <c r="S194" i="6"/>
  <c r="T194" i="6" s="1"/>
  <c r="S196" i="6"/>
  <c r="T196" i="6" s="1"/>
  <c r="S198" i="6"/>
  <c r="T198" i="6" s="1"/>
  <c r="S199" i="6"/>
  <c r="T199" i="6" s="1"/>
  <c r="S200" i="6"/>
  <c r="T200" i="6" s="1"/>
  <c r="S201" i="6"/>
  <c r="T201" i="6" s="1"/>
  <c r="S202" i="6"/>
  <c r="T202" i="6" s="1"/>
  <c r="S203" i="6"/>
  <c r="T203" i="6" s="1"/>
  <c r="S204" i="6"/>
  <c r="T204" i="6" s="1"/>
  <c r="S205" i="6"/>
  <c r="T205" i="6" s="1"/>
  <c r="S207" i="6"/>
  <c r="T207" i="6" s="1"/>
  <c r="S208" i="6"/>
  <c r="T208" i="6" s="1"/>
  <c r="S209" i="6"/>
  <c r="T209" i="6" s="1"/>
  <c r="S210" i="6"/>
  <c r="T210" i="6" s="1"/>
  <c r="S211" i="6"/>
  <c r="T211" i="6" s="1"/>
  <c r="S142" i="6"/>
  <c r="T142" i="6" s="1"/>
  <c r="L3" i="6" l="1"/>
  <c r="K3" i="6" l="1"/>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6" i="6"/>
  <c r="K58" i="6"/>
  <c r="K59" i="6"/>
  <c r="K60" i="6"/>
  <c r="K61" i="6"/>
  <c r="K62" i="6"/>
  <c r="K63" i="6"/>
  <c r="K64" i="6"/>
  <c r="K65"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6" i="6"/>
  <c r="K128" i="6"/>
  <c r="K129" i="6"/>
  <c r="K130" i="6"/>
  <c r="K131" i="6"/>
  <c r="K132" i="6"/>
  <c r="K133" i="6"/>
  <c r="K134" i="6"/>
  <c r="K135"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6" i="6"/>
  <c r="K198" i="6"/>
  <c r="K199" i="6"/>
  <c r="K200" i="6"/>
  <c r="K201" i="6"/>
  <c r="K202" i="6"/>
  <c r="K203" i="6"/>
  <c r="K204" i="6"/>
  <c r="K205" i="6"/>
  <c r="K207" i="6"/>
  <c r="K208" i="6"/>
  <c r="K209" i="6"/>
  <c r="K210" i="6"/>
  <c r="K211" i="6"/>
  <c r="K2" i="6"/>
  <c r="M2" i="6"/>
  <c r="N2" i="6" s="1"/>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6" i="6"/>
  <c r="L58" i="6"/>
  <c r="L59" i="6"/>
  <c r="L60" i="6"/>
  <c r="L61" i="6"/>
  <c r="L62" i="6"/>
  <c r="L63" i="6"/>
  <c r="L64" i="6"/>
  <c r="L65"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6" i="6"/>
  <c r="L128" i="6"/>
  <c r="L129" i="6"/>
  <c r="L130" i="6"/>
  <c r="L131" i="6"/>
  <c r="L132" i="6"/>
  <c r="L133" i="6"/>
  <c r="L134" i="6"/>
  <c r="L135"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6" i="6"/>
  <c r="L198" i="6"/>
  <c r="L199" i="6"/>
  <c r="L200" i="6"/>
  <c r="L201" i="6"/>
  <c r="L202" i="6"/>
  <c r="L203" i="6"/>
  <c r="L204" i="6"/>
  <c r="L205" i="6"/>
  <c r="L207" i="6"/>
  <c r="L208" i="6"/>
  <c r="L209" i="6"/>
  <c r="L210" i="6"/>
  <c r="L211" i="6"/>
  <c r="L2" i="6"/>
  <c r="G89" i="6"/>
  <c r="M15" i="6"/>
  <c r="M3" i="6"/>
  <c r="M4" i="6"/>
  <c r="M5" i="6"/>
  <c r="M6" i="6"/>
  <c r="M7" i="6"/>
  <c r="M8" i="6"/>
  <c r="M9" i="6"/>
  <c r="M10" i="6"/>
  <c r="M11" i="6"/>
  <c r="M12" i="6"/>
  <c r="M13" i="6"/>
  <c r="M14"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6" i="6"/>
  <c r="M58" i="6"/>
  <c r="M59" i="6"/>
  <c r="M60" i="6"/>
  <c r="M61" i="6"/>
  <c r="M62" i="6"/>
  <c r="M63" i="6"/>
  <c r="M64" i="6"/>
  <c r="M65"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6" i="6"/>
  <c r="M128" i="6"/>
  <c r="M129" i="6"/>
  <c r="M130" i="6"/>
  <c r="M131" i="6"/>
  <c r="M132" i="6"/>
  <c r="M133" i="6"/>
  <c r="M134" i="6"/>
  <c r="M135"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6" i="6"/>
  <c r="M198" i="6"/>
  <c r="M199" i="6"/>
  <c r="M200" i="6"/>
  <c r="M201" i="6"/>
  <c r="M202" i="6"/>
  <c r="M203" i="6"/>
  <c r="M204" i="6"/>
  <c r="M205" i="6"/>
  <c r="M207" i="6"/>
  <c r="M208" i="6"/>
  <c r="M209" i="6"/>
  <c r="M210" i="6"/>
  <c r="M211"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6" i="6"/>
  <c r="I58" i="6"/>
  <c r="I59" i="6"/>
  <c r="I60" i="6"/>
  <c r="I61" i="6"/>
  <c r="I62" i="6"/>
  <c r="I63" i="6"/>
  <c r="I64" i="6"/>
  <c r="I65" i="6"/>
  <c r="I67" i="6"/>
  <c r="I68" i="6"/>
  <c r="I69" i="6"/>
  <c r="I70" i="6"/>
  <c r="I71" i="6"/>
  <c r="I2" i="6"/>
  <c r="H3" i="6"/>
  <c r="H4" i="6"/>
  <c r="H5" i="6"/>
  <c r="H6" i="6"/>
  <c r="H7" i="6"/>
  <c r="H8" i="6"/>
  <c r="H9" i="6"/>
  <c r="H10" i="6"/>
  <c r="H11" i="6"/>
  <c r="H12" i="6"/>
  <c r="Q12" i="6" s="1"/>
  <c r="Q82" i="6" s="1"/>
  <c r="Q152" i="6" s="1"/>
  <c r="H13" i="6"/>
  <c r="H14" i="6"/>
  <c r="H15" i="6"/>
  <c r="H16" i="6"/>
  <c r="H17" i="6"/>
  <c r="H18" i="6"/>
  <c r="H19" i="6"/>
  <c r="H20" i="6"/>
  <c r="H21" i="6"/>
  <c r="H22" i="6"/>
  <c r="Q22" i="6" s="1"/>
  <c r="Q92" i="6" s="1"/>
  <c r="Q162" i="6" s="1"/>
  <c r="H23" i="6"/>
  <c r="H24" i="6"/>
  <c r="H25" i="6"/>
  <c r="H26" i="6"/>
  <c r="H27" i="6"/>
  <c r="H28" i="6"/>
  <c r="H29" i="6"/>
  <c r="H30" i="6"/>
  <c r="H31" i="6"/>
  <c r="H32" i="6"/>
  <c r="H33" i="6"/>
  <c r="H34" i="6"/>
  <c r="H35" i="6"/>
  <c r="H36" i="6"/>
  <c r="Q36" i="6" s="1"/>
  <c r="Q106" i="6" s="1"/>
  <c r="Q176" i="6" s="1"/>
  <c r="H37" i="6"/>
  <c r="H38" i="6"/>
  <c r="H39" i="6"/>
  <c r="H40" i="6"/>
  <c r="H41" i="6"/>
  <c r="H42" i="6"/>
  <c r="H43" i="6"/>
  <c r="H44" i="6"/>
  <c r="H45" i="6"/>
  <c r="H46" i="6"/>
  <c r="Q46" i="6" s="1"/>
  <c r="Q116" i="6" s="1"/>
  <c r="Q186" i="6" s="1"/>
  <c r="H47" i="6"/>
  <c r="H48" i="6"/>
  <c r="H49" i="6"/>
  <c r="H50" i="6"/>
  <c r="H51" i="6"/>
  <c r="H52" i="6"/>
  <c r="H53" i="6"/>
  <c r="H54" i="6"/>
  <c r="H56" i="6"/>
  <c r="H58" i="6"/>
  <c r="H59" i="6"/>
  <c r="H60" i="6"/>
  <c r="H61" i="6"/>
  <c r="H62" i="6"/>
  <c r="H63" i="6"/>
  <c r="H64" i="6"/>
  <c r="H65" i="6"/>
  <c r="H67" i="6"/>
  <c r="H68" i="6"/>
  <c r="H69" i="6"/>
  <c r="H70" i="6"/>
  <c r="H71" i="6"/>
  <c r="H2" i="6"/>
  <c r="G3" i="6"/>
  <c r="G4" i="6"/>
  <c r="G5" i="6"/>
  <c r="G6" i="6"/>
  <c r="G7" i="6"/>
  <c r="G8" i="6"/>
  <c r="G9" i="6"/>
  <c r="G10" i="6"/>
  <c r="G11" i="6"/>
  <c r="G12" i="6"/>
  <c r="P12" i="6" s="1"/>
  <c r="P82" i="6" s="1"/>
  <c r="P152" i="6" s="1"/>
  <c r="G13" i="6"/>
  <c r="G14" i="6"/>
  <c r="G15" i="6"/>
  <c r="G16" i="6"/>
  <c r="G17" i="6"/>
  <c r="G18" i="6"/>
  <c r="G19" i="6"/>
  <c r="G20" i="6"/>
  <c r="G21" i="6"/>
  <c r="G22" i="6"/>
  <c r="P22" i="6" s="1"/>
  <c r="P92" i="6" s="1"/>
  <c r="P162" i="6" s="1"/>
  <c r="G23" i="6"/>
  <c r="G24" i="6"/>
  <c r="G25" i="6"/>
  <c r="G26" i="6"/>
  <c r="G27" i="6"/>
  <c r="G28" i="6"/>
  <c r="G29" i="6"/>
  <c r="G30" i="6"/>
  <c r="G31" i="6"/>
  <c r="G32" i="6"/>
  <c r="G33" i="6"/>
  <c r="G34" i="6"/>
  <c r="G35" i="6"/>
  <c r="G36" i="6"/>
  <c r="P36" i="6" s="1"/>
  <c r="P106" i="6" s="1"/>
  <c r="P176" i="6" s="1"/>
  <c r="G37" i="6"/>
  <c r="G38" i="6"/>
  <c r="G39" i="6"/>
  <c r="G40" i="6"/>
  <c r="G41" i="6"/>
  <c r="G42" i="6"/>
  <c r="G43" i="6"/>
  <c r="G44" i="6"/>
  <c r="G45" i="6"/>
  <c r="G46" i="6"/>
  <c r="P46" i="6" s="1"/>
  <c r="P116" i="6" s="1"/>
  <c r="P186" i="6" s="1"/>
  <c r="G47" i="6"/>
  <c r="G48" i="6"/>
  <c r="G49" i="6"/>
  <c r="G50" i="6"/>
  <c r="G51" i="6"/>
  <c r="G52" i="6"/>
  <c r="G53" i="6"/>
  <c r="G54" i="6"/>
  <c r="G56" i="6"/>
  <c r="G58" i="6"/>
  <c r="G59" i="6"/>
  <c r="G60" i="6"/>
  <c r="G61" i="6"/>
  <c r="G62" i="6"/>
  <c r="G63" i="6"/>
  <c r="G64" i="6"/>
  <c r="G65" i="6"/>
  <c r="G67" i="6"/>
  <c r="G68" i="6"/>
  <c r="G69" i="6"/>
  <c r="G70" i="6"/>
  <c r="G71" i="6"/>
  <c r="J3" i="6"/>
  <c r="J4" i="6"/>
  <c r="J5" i="6"/>
  <c r="J6" i="6"/>
  <c r="J7" i="6"/>
  <c r="R7" i="6" s="1"/>
  <c r="R77" i="6" s="1"/>
  <c r="R147" i="6" s="1"/>
  <c r="J8" i="6"/>
  <c r="J9" i="6"/>
  <c r="J10" i="6"/>
  <c r="J11" i="6"/>
  <c r="J12" i="6"/>
  <c r="R12" i="6" s="1"/>
  <c r="R82" i="6" s="1"/>
  <c r="R152" i="6" s="1"/>
  <c r="J13" i="6"/>
  <c r="J14" i="6"/>
  <c r="J15" i="6"/>
  <c r="J16" i="6"/>
  <c r="J17" i="6"/>
  <c r="J18" i="6"/>
  <c r="J19" i="6"/>
  <c r="J20" i="6"/>
  <c r="J21" i="6"/>
  <c r="J22" i="6"/>
  <c r="J23" i="6"/>
  <c r="J24" i="6"/>
  <c r="J25" i="6"/>
  <c r="J26" i="6"/>
  <c r="J27" i="6"/>
  <c r="J28" i="6"/>
  <c r="J29" i="6"/>
  <c r="J30" i="6"/>
  <c r="J31" i="6"/>
  <c r="J32" i="6"/>
  <c r="R32" i="6" s="1"/>
  <c r="R102" i="6" s="1"/>
  <c r="R172" i="6" s="1"/>
  <c r="J33" i="6"/>
  <c r="J34" i="6"/>
  <c r="J35" i="6"/>
  <c r="J36" i="6"/>
  <c r="J37" i="6"/>
  <c r="J38" i="6"/>
  <c r="J39" i="6"/>
  <c r="J40" i="6"/>
  <c r="R40" i="6" s="1"/>
  <c r="R110" i="6" s="1"/>
  <c r="R180" i="6" s="1"/>
  <c r="J41" i="6"/>
  <c r="J42" i="6"/>
  <c r="J43" i="6"/>
  <c r="R43" i="6" s="1"/>
  <c r="R113" i="6" s="1"/>
  <c r="R183" i="6" s="1"/>
  <c r="J44" i="6"/>
  <c r="J45" i="6"/>
  <c r="J46" i="6"/>
  <c r="R46" i="6" s="1"/>
  <c r="R116" i="6" s="1"/>
  <c r="R186" i="6" s="1"/>
  <c r="J47" i="6"/>
  <c r="J48" i="6"/>
  <c r="J49" i="6"/>
  <c r="J50" i="6"/>
  <c r="J51" i="6"/>
  <c r="R51" i="6" s="1"/>
  <c r="R121" i="6" s="1"/>
  <c r="R191" i="6" s="1"/>
  <c r="J52" i="6"/>
  <c r="J53" i="6"/>
  <c r="J54" i="6"/>
  <c r="J56" i="6"/>
  <c r="J58" i="6"/>
  <c r="J59" i="6"/>
  <c r="J60" i="6"/>
  <c r="J61" i="6"/>
  <c r="J62" i="6"/>
  <c r="J63" i="6"/>
  <c r="J64" i="6"/>
  <c r="J65" i="6"/>
  <c r="J67" i="6"/>
  <c r="J68" i="6"/>
  <c r="J69" i="6"/>
  <c r="J70" i="6"/>
  <c r="J71" i="6"/>
  <c r="R71" i="6" s="1"/>
  <c r="R141" i="6" s="1"/>
  <c r="R211" i="6" s="1"/>
  <c r="J2"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6" i="6"/>
  <c r="J128" i="6"/>
  <c r="J129" i="6"/>
  <c r="J130" i="6"/>
  <c r="J131" i="6"/>
  <c r="J132" i="6"/>
  <c r="J133" i="6"/>
  <c r="J134" i="6"/>
  <c r="J135" i="6"/>
  <c r="J137" i="6"/>
  <c r="J138" i="6"/>
  <c r="J139" i="6"/>
  <c r="J140" i="6"/>
  <c r="J141" i="6"/>
  <c r="J79" i="6"/>
  <c r="J80" i="6"/>
  <c r="J81" i="6"/>
  <c r="J82" i="6"/>
  <c r="J83" i="6"/>
  <c r="J73" i="6"/>
  <c r="J74" i="6"/>
  <c r="J75" i="6"/>
  <c r="J76" i="6"/>
  <c r="J77" i="6"/>
  <c r="J78" i="6"/>
  <c r="J72" i="6"/>
  <c r="D153" i="6"/>
  <c r="R64" i="6" l="1"/>
  <c r="R134" i="6" s="1"/>
  <c r="R204" i="6" s="1"/>
  <c r="R54" i="6"/>
  <c r="R124" i="6" s="1"/>
  <c r="R194" i="6" s="1"/>
  <c r="P68" i="6"/>
  <c r="P138" i="6" s="1"/>
  <c r="P208" i="6" s="1"/>
  <c r="P59" i="6"/>
  <c r="P129" i="6" s="1"/>
  <c r="P199" i="6" s="1"/>
  <c r="P49" i="6"/>
  <c r="P119" i="6" s="1"/>
  <c r="P189" i="6" s="1"/>
  <c r="P41" i="6"/>
  <c r="P111" i="6" s="1"/>
  <c r="P181" i="6" s="1"/>
  <c r="Q71" i="6"/>
  <c r="Q141" i="6" s="1"/>
  <c r="Q211" i="6" s="1"/>
  <c r="Q70" i="6"/>
  <c r="Q140" i="6" s="1"/>
  <c r="Q210" i="6" s="1"/>
  <c r="Q64" i="6"/>
  <c r="Q134" i="6" s="1"/>
  <c r="Q204" i="6" s="1"/>
  <c r="R38" i="6"/>
  <c r="R108" i="6" s="1"/>
  <c r="R178" i="6" s="1"/>
  <c r="P33" i="6"/>
  <c r="P103" i="6" s="1"/>
  <c r="P173" i="6" s="1"/>
  <c r="P25" i="6"/>
  <c r="P95" i="6" s="1"/>
  <c r="P165" i="6" s="1"/>
  <c r="P17" i="6"/>
  <c r="P87" i="6" s="1"/>
  <c r="P157" i="6" s="1"/>
  <c r="P9" i="6"/>
  <c r="P79" i="6" s="1"/>
  <c r="P149" i="6" s="1"/>
  <c r="Q62" i="6"/>
  <c r="Q132" i="6" s="1"/>
  <c r="Q202" i="6" s="1"/>
  <c r="Q52" i="6"/>
  <c r="Q122" i="6" s="1"/>
  <c r="Q192" i="6" s="1"/>
  <c r="Q44" i="6"/>
  <c r="Q114" i="6" s="1"/>
  <c r="Q184" i="6" s="1"/>
  <c r="Q28" i="6"/>
  <c r="Q98" i="6" s="1"/>
  <c r="Q168" i="6" s="1"/>
  <c r="Q20" i="6"/>
  <c r="Q90" i="6" s="1"/>
  <c r="Q160" i="6" s="1"/>
  <c r="Q4" i="6"/>
  <c r="Q74" i="6" s="1"/>
  <c r="Q144" i="6" s="1"/>
  <c r="R30" i="6"/>
  <c r="R100" i="6" s="1"/>
  <c r="R170" i="6" s="1"/>
  <c r="R14" i="6"/>
  <c r="R84" i="6" s="1"/>
  <c r="R154" i="6" s="1"/>
  <c r="Q61" i="6"/>
  <c r="Q131" i="6" s="1"/>
  <c r="Q201" i="6" s="1"/>
  <c r="Q51" i="6"/>
  <c r="Q121" i="6" s="1"/>
  <c r="Q191" i="6" s="1"/>
  <c r="Q43" i="6"/>
  <c r="Q113" i="6" s="1"/>
  <c r="Q183" i="6" s="1"/>
  <c r="Q35" i="6"/>
  <c r="Q105" i="6" s="1"/>
  <c r="Q175" i="6" s="1"/>
  <c r="Q27" i="6"/>
  <c r="Q97" i="6" s="1"/>
  <c r="Q167" i="6" s="1"/>
  <c r="Q19" i="6"/>
  <c r="Q89" i="6" s="1"/>
  <c r="Q159" i="6" s="1"/>
  <c r="Q11" i="6"/>
  <c r="Q81" i="6" s="1"/>
  <c r="Q151" i="6" s="1"/>
  <c r="Q3" i="6"/>
  <c r="Q73" i="6" s="1"/>
  <c r="Q143" i="6" s="1"/>
  <c r="R53" i="6"/>
  <c r="R123" i="6" s="1"/>
  <c r="R193" i="6" s="1"/>
  <c r="R37" i="6"/>
  <c r="R107" i="6" s="1"/>
  <c r="R177" i="6" s="1"/>
  <c r="R13" i="6"/>
  <c r="R83" i="6" s="1"/>
  <c r="R153" i="6" s="1"/>
  <c r="R5" i="6"/>
  <c r="R75" i="6" s="1"/>
  <c r="R145" i="6" s="1"/>
  <c r="P48" i="6"/>
  <c r="P118" i="6" s="1"/>
  <c r="P188" i="6" s="1"/>
  <c r="P24" i="6"/>
  <c r="P94" i="6" s="1"/>
  <c r="P164" i="6" s="1"/>
  <c r="R52" i="6"/>
  <c r="R122" i="6" s="1"/>
  <c r="R192" i="6" s="1"/>
  <c r="R44" i="6"/>
  <c r="R114" i="6" s="1"/>
  <c r="R184" i="6" s="1"/>
  <c r="R36" i="6"/>
  <c r="R106" i="6" s="1"/>
  <c r="R176" i="6" s="1"/>
  <c r="R28" i="6"/>
  <c r="R98" i="6" s="1"/>
  <c r="R168" i="6" s="1"/>
  <c r="R20" i="6"/>
  <c r="R90" i="6" s="1"/>
  <c r="R160" i="6" s="1"/>
  <c r="R4" i="6"/>
  <c r="R74" i="6" s="1"/>
  <c r="R144" i="6" s="1"/>
  <c r="P65" i="6"/>
  <c r="P135" i="6" s="1"/>
  <c r="P205" i="6" s="1"/>
  <c r="P56" i="6"/>
  <c r="P126" i="6" s="1"/>
  <c r="P196" i="6" s="1"/>
  <c r="P47" i="6"/>
  <c r="P117" i="6" s="1"/>
  <c r="P187" i="6" s="1"/>
  <c r="P39" i="6"/>
  <c r="P109" i="6" s="1"/>
  <c r="P179" i="6" s="1"/>
  <c r="P31" i="6"/>
  <c r="P101" i="6" s="1"/>
  <c r="P171" i="6" s="1"/>
  <c r="P23" i="6"/>
  <c r="P93" i="6" s="1"/>
  <c r="P163" i="6" s="1"/>
  <c r="P15" i="6"/>
  <c r="P85" i="6" s="1"/>
  <c r="P155" i="6" s="1"/>
  <c r="P7" i="6"/>
  <c r="P77" i="6" s="1"/>
  <c r="P147" i="6" s="1"/>
  <c r="Q69" i="6"/>
  <c r="Q139" i="6" s="1"/>
  <c r="Q209" i="6" s="1"/>
  <c r="Q60" i="6"/>
  <c r="Q130" i="6" s="1"/>
  <c r="Q200" i="6" s="1"/>
  <c r="Q50" i="6"/>
  <c r="Q120" i="6" s="1"/>
  <c r="Q190" i="6" s="1"/>
  <c r="Q42" i="6"/>
  <c r="Q112" i="6" s="1"/>
  <c r="Q182" i="6" s="1"/>
  <c r="Q34" i="6"/>
  <c r="Q104" i="6" s="1"/>
  <c r="Q174" i="6" s="1"/>
  <c r="Q26" i="6"/>
  <c r="Q96" i="6" s="1"/>
  <c r="Q166" i="6" s="1"/>
  <c r="Q18" i="6"/>
  <c r="Q88" i="6" s="1"/>
  <c r="Q158" i="6" s="1"/>
  <c r="Q10" i="6"/>
  <c r="Q80" i="6" s="1"/>
  <c r="Q150" i="6" s="1"/>
  <c r="R2" i="6"/>
  <c r="R72" i="6" s="1"/>
  <c r="R142" i="6" s="1"/>
  <c r="R55" i="6"/>
  <c r="R125" i="6" s="1"/>
  <c r="R195" i="6" s="1"/>
  <c r="R57" i="6"/>
  <c r="R127" i="6" s="1"/>
  <c r="R197" i="6" s="1"/>
  <c r="R45" i="6"/>
  <c r="R115" i="6" s="1"/>
  <c r="R185" i="6" s="1"/>
  <c r="R21" i="6"/>
  <c r="R91" i="6" s="1"/>
  <c r="R161" i="6" s="1"/>
  <c r="P58" i="6"/>
  <c r="P128" i="6" s="1"/>
  <c r="P198" i="6" s="1"/>
  <c r="P32" i="6"/>
  <c r="P102" i="6" s="1"/>
  <c r="P172" i="6" s="1"/>
  <c r="P16" i="6"/>
  <c r="P86" i="6" s="1"/>
  <c r="P156" i="6" s="1"/>
  <c r="R70" i="6"/>
  <c r="R140" i="6" s="1"/>
  <c r="R210" i="6" s="1"/>
  <c r="R61" i="6"/>
  <c r="R131" i="6" s="1"/>
  <c r="R201" i="6" s="1"/>
  <c r="R35" i="6"/>
  <c r="R105" i="6" s="1"/>
  <c r="R175" i="6" s="1"/>
  <c r="R27" i="6"/>
  <c r="R97" i="6" s="1"/>
  <c r="R167" i="6" s="1"/>
  <c r="R19" i="6"/>
  <c r="R89" i="6" s="1"/>
  <c r="R159" i="6" s="1"/>
  <c r="R11" i="6"/>
  <c r="R81" i="6" s="1"/>
  <c r="R151" i="6" s="1"/>
  <c r="R3" i="6"/>
  <c r="R73" i="6" s="1"/>
  <c r="R143" i="6" s="1"/>
  <c r="P64" i="6"/>
  <c r="P134" i="6" s="1"/>
  <c r="P204" i="6" s="1"/>
  <c r="P54" i="6"/>
  <c r="P124" i="6" s="1"/>
  <c r="P194" i="6" s="1"/>
  <c r="P38" i="6"/>
  <c r="P108" i="6" s="1"/>
  <c r="P178" i="6" s="1"/>
  <c r="P30" i="6"/>
  <c r="P100" i="6" s="1"/>
  <c r="P170" i="6" s="1"/>
  <c r="P14" i="6"/>
  <c r="P84" i="6" s="1"/>
  <c r="P154" i="6" s="1"/>
  <c r="P6" i="6"/>
  <c r="P76" i="6" s="1"/>
  <c r="P146" i="6" s="1"/>
  <c r="Q68" i="6"/>
  <c r="Q138" i="6" s="1"/>
  <c r="Q208" i="6" s="1"/>
  <c r="Q59" i="6"/>
  <c r="Q129" i="6" s="1"/>
  <c r="Q199" i="6" s="1"/>
  <c r="Q49" i="6"/>
  <c r="Q119" i="6" s="1"/>
  <c r="Q189" i="6" s="1"/>
  <c r="Q41" i="6"/>
  <c r="Q111" i="6" s="1"/>
  <c r="Q181" i="6" s="1"/>
  <c r="Q33" i="6"/>
  <c r="Q103" i="6" s="1"/>
  <c r="Q173" i="6" s="1"/>
  <c r="Q25" i="6"/>
  <c r="Q95" i="6" s="1"/>
  <c r="Q165" i="6" s="1"/>
  <c r="Q17" i="6"/>
  <c r="Q87" i="6" s="1"/>
  <c r="Q157" i="6" s="1"/>
  <c r="Q9" i="6"/>
  <c r="Q79" i="6" s="1"/>
  <c r="Q149" i="6" s="1"/>
  <c r="R63" i="6"/>
  <c r="R133" i="6" s="1"/>
  <c r="R203" i="6" s="1"/>
  <c r="R29" i="6"/>
  <c r="R99" i="6" s="1"/>
  <c r="R169" i="6" s="1"/>
  <c r="P67" i="6"/>
  <c r="P137" i="6" s="1"/>
  <c r="P207" i="6" s="1"/>
  <c r="P40" i="6"/>
  <c r="P110" i="6" s="1"/>
  <c r="P180" i="6" s="1"/>
  <c r="P8" i="6"/>
  <c r="P78" i="6" s="1"/>
  <c r="P148" i="6" s="1"/>
  <c r="R62" i="6"/>
  <c r="R132" i="6" s="1"/>
  <c r="R202" i="6" s="1"/>
  <c r="R69" i="6"/>
  <c r="R139" i="6" s="1"/>
  <c r="R209" i="6" s="1"/>
  <c r="R60" i="6"/>
  <c r="R130" i="6" s="1"/>
  <c r="R200" i="6" s="1"/>
  <c r="R50" i="6"/>
  <c r="R120" i="6" s="1"/>
  <c r="R190" i="6" s="1"/>
  <c r="R42" i="6"/>
  <c r="R112" i="6" s="1"/>
  <c r="R182" i="6" s="1"/>
  <c r="R34" i="6"/>
  <c r="R104" i="6" s="1"/>
  <c r="R174" i="6" s="1"/>
  <c r="R26" i="6"/>
  <c r="R96" i="6" s="1"/>
  <c r="R166" i="6" s="1"/>
  <c r="R18" i="6"/>
  <c r="R88" i="6" s="1"/>
  <c r="R158" i="6" s="1"/>
  <c r="R10" i="6"/>
  <c r="R80" i="6" s="1"/>
  <c r="R150" i="6" s="1"/>
  <c r="P2" i="6"/>
  <c r="P72" i="6" s="1"/>
  <c r="P142" i="6" s="1"/>
  <c r="P57" i="6"/>
  <c r="P127" i="6" s="1"/>
  <c r="P197" i="6" s="1"/>
  <c r="P55" i="6"/>
  <c r="P125" i="6" s="1"/>
  <c r="P195" i="6" s="1"/>
  <c r="P63" i="6"/>
  <c r="P133" i="6" s="1"/>
  <c r="P203" i="6" s="1"/>
  <c r="P53" i="6"/>
  <c r="P123" i="6" s="1"/>
  <c r="P193" i="6" s="1"/>
  <c r="P45" i="6"/>
  <c r="P115" i="6" s="1"/>
  <c r="P185" i="6" s="1"/>
  <c r="P37" i="6"/>
  <c r="P107" i="6" s="1"/>
  <c r="P177" i="6" s="1"/>
  <c r="P29" i="6"/>
  <c r="P99" i="6" s="1"/>
  <c r="P169" i="6" s="1"/>
  <c r="P21" i="6"/>
  <c r="P91" i="6" s="1"/>
  <c r="P161" i="6" s="1"/>
  <c r="P13" i="6"/>
  <c r="P83" i="6" s="1"/>
  <c r="P153" i="6" s="1"/>
  <c r="P5" i="6"/>
  <c r="P75" i="6" s="1"/>
  <c r="P145" i="6" s="1"/>
  <c r="Q67" i="6"/>
  <c r="Q137" i="6" s="1"/>
  <c r="Q207" i="6" s="1"/>
  <c r="Q58" i="6"/>
  <c r="Q128" i="6" s="1"/>
  <c r="Q198" i="6" s="1"/>
  <c r="Q48" i="6"/>
  <c r="Q118" i="6" s="1"/>
  <c r="Q188" i="6" s="1"/>
  <c r="Q40" i="6"/>
  <c r="Q110" i="6" s="1"/>
  <c r="Q180" i="6" s="1"/>
  <c r="Q32" i="6"/>
  <c r="Q102" i="6" s="1"/>
  <c r="Q172" i="6" s="1"/>
  <c r="Q24" i="6"/>
  <c r="Q94" i="6" s="1"/>
  <c r="Q164" i="6" s="1"/>
  <c r="Q16" i="6"/>
  <c r="Q86" i="6" s="1"/>
  <c r="Q156" i="6" s="1"/>
  <c r="Q8" i="6"/>
  <c r="Q78" i="6" s="1"/>
  <c r="Q148" i="6" s="1"/>
  <c r="R22" i="6"/>
  <c r="R92" i="6" s="1"/>
  <c r="R162" i="6" s="1"/>
  <c r="R6" i="6"/>
  <c r="R76" i="6" s="1"/>
  <c r="R146" i="6" s="1"/>
  <c r="R68" i="6"/>
  <c r="R138" i="6" s="1"/>
  <c r="R208" i="6" s="1"/>
  <c r="R59" i="6"/>
  <c r="R129" i="6" s="1"/>
  <c r="R199" i="6" s="1"/>
  <c r="R49" i="6"/>
  <c r="R119" i="6" s="1"/>
  <c r="R189" i="6" s="1"/>
  <c r="R41" i="6"/>
  <c r="R111" i="6" s="1"/>
  <c r="R181" i="6" s="1"/>
  <c r="R33" i="6"/>
  <c r="R103" i="6" s="1"/>
  <c r="R173" i="6" s="1"/>
  <c r="R25" i="6"/>
  <c r="R95" i="6" s="1"/>
  <c r="R165" i="6" s="1"/>
  <c r="R17" i="6"/>
  <c r="R87" i="6" s="1"/>
  <c r="R157" i="6" s="1"/>
  <c r="R9" i="6"/>
  <c r="R79" i="6" s="1"/>
  <c r="R149" i="6" s="1"/>
  <c r="P71" i="6"/>
  <c r="P141" i="6" s="1"/>
  <c r="P211" i="6" s="1"/>
  <c r="P62" i="6"/>
  <c r="P132" i="6" s="1"/>
  <c r="P202" i="6" s="1"/>
  <c r="P52" i="6"/>
  <c r="P122" i="6" s="1"/>
  <c r="P192" i="6" s="1"/>
  <c r="P44" i="6"/>
  <c r="P114" i="6" s="1"/>
  <c r="P184" i="6" s="1"/>
  <c r="P28" i="6"/>
  <c r="P98" i="6" s="1"/>
  <c r="P168" i="6" s="1"/>
  <c r="P20" i="6"/>
  <c r="P90" i="6" s="1"/>
  <c r="P160" i="6" s="1"/>
  <c r="P4" i="6"/>
  <c r="P74" i="6" s="1"/>
  <c r="P144" i="6" s="1"/>
  <c r="Q65" i="6"/>
  <c r="Q135" i="6" s="1"/>
  <c r="Q205" i="6" s="1"/>
  <c r="Q56" i="6"/>
  <c r="Q126" i="6" s="1"/>
  <c r="Q196" i="6" s="1"/>
  <c r="Q47" i="6"/>
  <c r="Q117" i="6" s="1"/>
  <c r="Q187" i="6" s="1"/>
  <c r="Q39" i="6"/>
  <c r="Q109" i="6" s="1"/>
  <c r="Q179" i="6" s="1"/>
  <c r="Q31" i="6"/>
  <c r="Q101" i="6" s="1"/>
  <c r="Q171" i="6" s="1"/>
  <c r="Q23" i="6"/>
  <c r="Q93" i="6" s="1"/>
  <c r="Q163" i="6" s="1"/>
  <c r="Q15" i="6"/>
  <c r="Q85" i="6" s="1"/>
  <c r="Q155" i="6" s="1"/>
  <c r="Q7" i="6"/>
  <c r="Q77" i="6" s="1"/>
  <c r="Q147" i="6" s="1"/>
  <c r="R58" i="6"/>
  <c r="R128" i="6" s="1"/>
  <c r="R198" i="6" s="1"/>
  <c r="R24" i="6"/>
  <c r="R94" i="6" s="1"/>
  <c r="R164" i="6" s="1"/>
  <c r="R8" i="6"/>
  <c r="R78" i="6" s="1"/>
  <c r="R148" i="6" s="1"/>
  <c r="P61" i="6"/>
  <c r="P131" i="6" s="1"/>
  <c r="P201" i="6" s="1"/>
  <c r="P43" i="6"/>
  <c r="P113" i="6" s="1"/>
  <c r="P183" i="6" s="1"/>
  <c r="P27" i="6"/>
  <c r="P97" i="6" s="1"/>
  <c r="P167" i="6" s="1"/>
  <c r="Q54" i="6"/>
  <c r="Q124" i="6" s="1"/>
  <c r="Q194" i="6" s="1"/>
  <c r="Q38" i="6"/>
  <c r="Q108" i="6" s="1"/>
  <c r="Q178" i="6" s="1"/>
  <c r="Q30" i="6"/>
  <c r="Q100" i="6" s="1"/>
  <c r="Q170" i="6" s="1"/>
  <c r="Q14" i="6"/>
  <c r="Q84" i="6" s="1"/>
  <c r="Q154" i="6" s="1"/>
  <c r="Q6" i="6"/>
  <c r="Q76" i="6" s="1"/>
  <c r="Q146" i="6" s="1"/>
  <c r="R67" i="6"/>
  <c r="R137" i="6" s="1"/>
  <c r="R207" i="6" s="1"/>
  <c r="R48" i="6"/>
  <c r="R118" i="6" s="1"/>
  <c r="R188" i="6" s="1"/>
  <c r="R16" i="6"/>
  <c r="R86" i="6" s="1"/>
  <c r="R156" i="6" s="1"/>
  <c r="P70" i="6"/>
  <c r="P140" i="6" s="1"/>
  <c r="P210" i="6" s="1"/>
  <c r="P51" i="6"/>
  <c r="P121" i="6" s="1"/>
  <c r="P191" i="6" s="1"/>
  <c r="P35" i="6"/>
  <c r="P105" i="6" s="1"/>
  <c r="P175" i="6" s="1"/>
  <c r="P19" i="6"/>
  <c r="P89" i="6" s="1"/>
  <c r="P159" i="6" s="1"/>
  <c r="P11" i="6"/>
  <c r="P81" i="6" s="1"/>
  <c r="P151" i="6" s="1"/>
  <c r="P3" i="6"/>
  <c r="P73" i="6" s="1"/>
  <c r="P143" i="6" s="1"/>
  <c r="R65" i="6"/>
  <c r="R135" i="6" s="1"/>
  <c r="R205" i="6" s="1"/>
  <c r="R56" i="6"/>
  <c r="R126" i="6" s="1"/>
  <c r="R196" i="6" s="1"/>
  <c r="R47" i="6"/>
  <c r="R117" i="6" s="1"/>
  <c r="R187" i="6" s="1"/>
  <c r="R39" i="6"/>
  <c r="R109" i="6" s="1"/>
  <c r="R179" i="6" s="1"/>
  <c r="R31" i="6"/>
  <c r="R101" i="6" s="1"/>
  <c r="R171" i="6" s="1"/>
  <c r="R23" i="6"/>
  <c r="R93" i="6" s="1"/>
  <c r="R163" i="6" s="1"/>
  <c r="R15" i="6"/>
  <c r="R85" i="6" s="1"/>
  <c r="R155" i="6" s="1"/>
  <c r="P69" i="6"/>
  <c r="P139" i="6" s="1"/>
  <c r="P209" i="6" s="1"/>
  <c r="P60" i="6"/>
  <c r="P130" i="6" s="1"/>
  <c r="P200" i="6" s="1"/>
  <c r="P50" i="6"/>
  <c r="P120" i="6" s="1"/>
  <c r="P190" i="6" s="1"/>
  <c r="P42" i="6"/>
  <c r="P112" i="6" s="1"/>
  <c r="P182" i="6" s="1"/>
  <c r="P34" i="6"/>
  <c r="P104" i="6" s="1"/>
  <c r="P174" i="6" s="1"/>
  <c r="P26" i="6"/>
  <c r="P96" i="6" s="1"/>
  <c r="P166" i="6" s="1"/>
  <c r="P18" i="6"/>
  <c r="P88" i="6" s="1"/>
  <c r="P158" i="6" s="1"/>
  <c r="P10" i="6"/>
  <c r="P80" i="6" s="1"/>
  <c r="P150" i="6" s="1"/>
  <c r="Q2" i="6"/>
  <c r="Q72" i="6" s="1"/>
  <c r="Q142" i="6" s="1"/>
  <c r="Q55" i="6"/>
  <c r="Q125" i="6" s="1"/>
  <c r="Q195" i="6" s="1"/>
  <c r="Q57" i="6"/>
  <c r="Q127" i="6" s="1"/>
  <c r="Q197" i="6" s="1"/>
  <c r="Q63" i="6"/>
  <c r="Q133" i="6" s="1"/>
  <c r="Q203" i="6" s="1"/>
  <c r="Q53" i="6"/>
  <c r="Q123" i="6" s="1"/>
  <c r="Q193" i="6" s="1"/>
  <c r="Q45" i="6"/>
  <c r="Q115" i="6" s="1"/>
  <c r="Q185" i="6" s="1"/>
  <c r="Q37" i="6"/>
  <c r="Q107" i="6" s="1"/>
  <c r="Q177" i="6" s="1"/>
  <c r="Q29" i="6"/>
  <c r="Q99" i="6" s="1"/>
  <c r="Q169" i="6" s="1"/>
  <c r="Q21" i="6"/>
  <c r="Q91" i="6" s="1"/>
  <c r="Q161" i="6" s="1"/>
  <c r="Q13" i="6"/>
  <c r="Q83" i="6" s="1"/>
  <c r="Q153" i="6" s="1"/>
  <c r="Q5" i="6"/>
  <c r="Q75" i="6" s="1"/>
  <c r="Q145" i="6" s="1"/>
  <c r="N181" i="6"/>
  <c r="N182" i="6"/>
  <c r="N183" i="6"/>
  <c r="N184" i="6"/>
  <c r="N185" i="6"/>
  <c r="N186" i="6"/>
  <c r="N187" i="6"/>
  <c r="N188" i="6"/>
  <c r="N189" i="6"/>
  <c r="N190" i="6"/>
  <c r="N191" i="6"/>
  <c r="N192" i="6"/>
  <c r="N193" i="6"/>
  <c r="N194" i="6"/>
  <c r="N196" i="6"/>
  <c r="N198" i="6"/>
  <c r="N199" i="6"/>
  <c r="N200" i="6"/>
  <c r="N201" i="6"/>
  <c r="N202" i="6"/>
  <c r="N203" i="6"/>
  <c r="N204" i="6"/>
  <c r="N205" i="6"/>
  <c r="N207" i="6"/>
  <c r="N208" i="6"/>
  <c r="N209" i="6"/>
  <c r="N210" i="6"/>
  <c r="N211" i="6"/>
  <c r="J181" i="6"/>
  <c r="J182" i="6"/>
  <c r="J183" i="6"/>
  <c r="J184" i="6"/>
  <c r="J185" i="6"/>
  <c r="J186" i="6"/>
  <c r="J187" i="6"/>
  <c r="J188" i="6"/>
  <c r="J189" i="6"/>
  <c r="J190" i="6"/>
  <c r="J191" i="6"/>
  <c r="J192" i="6"/>
  <c r="J193" i="6"/>
  <c r="J194" i="6"/>
  <c r="J196" i="6"/>
  <c r="J198" i="6"/>
  <c r="J199" i="6"/>
  <c r="J200" i="6"/>
  <c r="J201" i="6"/>
  <c r="J202" i="6"/>
  <c r="J203" i="6"/>
  <c r="J204" i="6"/>
  <c r="J205" i="6"/>
  <c r="J207" i="6"/>
  <c r="J208" i="6"/>
  <c r="J209" i="6"/>
  <c r="J210" i="6"/>
  <c r="J211" i="6"/>
  <c r="I181" i="6"/>
  <c r="I182" i="6"/>
  <c r="I183" i="6"/>
  <c r="I184" i="6"/>
  <c r="I185" i="6"/>
  <c r="I186" i="6"/>
  <c r="I187" i="6"/>
  <c r="I188" i="6"/>
  <c r="I189" i="6"/>
  <c r="I190" i="6"/>
  <c r="I191" i="6"/>
  <c r="I192" i="6"/>
  <c r="I193" i="6"/>
  <c r="I194" i="6"/>
  <c r="I196" i="6"/>
  <c r="I198" i="6"/>
  <c r="I199" i="6"/>
  <c r="I200" i="6"/>
  <c r="I201" i="6"/>
  <c r="I202" i="6"/>
  <c r="I203" i="6"/>
  <c r="I204" i="6"/>
  <c r="I205" i="6"/>
  <c r="I207" i="6"/>
  <c r="I208" i="6"/>
  <c r="I209" i="6"/>
  <c r="I210" i="6"/>
  <c r="I211" i="6"/>
  <c r="H181" i="6"/>
  <c r="H182" i="6"/>
  <c r="H183" i="6"/>
  <c r="H184" i="6"/>
  <c r="H185" i="6"/>
  <c r="H186" i="6"/>
  <c r="H187" i="6"/>
  <c r="H188" i="6"/>
  <c r="H189" i="6"/>
  <c r="H190" i="6"/>
  <c r="H191" i="6"/>
  <c r="H192" i="6"/>
  <c r="H193" i="6"/>
  <c r="H194" i="6"/>
  <c r="H196" i="6"/>
  <c r="H198" i="6"/>
  <c r="H199" i="6"/>
  <c r="H200" i="6"/>
  <c r="H201" i="6"/>
  <c r="H202" i="6"/>
  <c r="H203" i="6"/>
  <c r="H204" i="6"/>
  <c r="H205" i="6"/>
  <c r="H207" i="6"/>
  <c r="H208" i="6"/>
  <c r="H209" i="6"/>
  <c r="H210" i="6"/>
  <c r="H211" i="6"/>
  <c r="G181" i="6"/>
  <c r="G182" i="6"/>
  <c r="G183" i="6"/>
  <c r="G184" i="6"/>
  <c r="G185" i="6"/>
  <c r="G186" i="6"/>
  <c r="G187" i="6"/>
  <c r="G188" i="6"/>
  <c r="G189" i="6"/>
  <c r="G190" i="6"/>
  <c r="G191" i="6"/>
  <c r="G192" i="6"/>
  <c r="G193" i="6"/>
  <c r="G194" i="6"/>
  <c r="G196" i="6"/>
  <c r="G198" i="6"/>
  <c r="G199" i="6"/>
  <c r="G200" i="6"/>
  <c r="G201" i="6"/>
  <c r="G202" i="6"/>
  <c r="G203" i="6"/>
  <c r="G204" i="6"/>
  <c r="G205" i="6"/>
  <c r="G207" i="6"/>
  <c r="G208" i="6"/>
  <c r="G209" i="6"/>
  <c r="G210" i="6"/>
  <c r="G211" i="6"/>
  <c r="E181" i="6"/>
  <c r="E182" i="6"/>
  <c r="E183" i="6"/>
  <c r="E184" i="6"/>
  <c r="E185" i="6"/>
  <c r="E186" i="6"/>
  <c r="E187" i="6"/>
  <c r="E188" i="6"/>
  <c r="E189" i="6"/>
  <c r="E190" i="6"/>
  <c r="E191" i="6"/>
  <c r="E192" i="6"/>
  <c r="E193" i="6"/>
  <c r="E194" i="6"/>
  <c r="E196" i="6"/>
  <c r="E198" i="6"/>
  <c r="E199" i="6"/>
  <c r="E200" i="6"/>
  <c r="E201" i="6"/>
  <c r="E202" i="6"/>
  <c r="E203" i="6"/>
  <c r="E204" i="6"/>
  <c r="E205" i="6"/>
  <c r="E207" i="6"/>
  <c r="E208" i="6"/>
  <c r="E209" i="6"/>
  <c r="E210" i="6"/>
  <c r="E211" i="6"/>
  <c r="E180" i="6"/>
  <c r="D181" i="6"/>
  <c r="D182" i="6"/>
  <c r="D183" i="6"/>
  <c r="D184" i="6"/>
  <c r="D185" i="6"/>
  <c r="D186" i="6"/>
  <c r="D187" i="6"/>
  <c r="D188" i="6"/>
  <c r="D189" i="6"/>
  <c r="D190" i="6"/>
  <c r="D191" i="6"/>
  <c r="D192" i="6"/>
  <c r="D193" i="6"/>
  <c r="D194" i="6"/>
  <c r="D196" i="6"/>
  <c r="D198" i="6"/>
  <c r="D199" i="6"/>
  <c r="D200" i="6"/>
  <c r="D201" i="6"/>
  <c r="D202" i="6"/>
  <c r="D203" i="6"/>
  <c r="D204" i="6"/>
  <c r="D205" i="6"/>
  <c r="D207" i="6"/>
  <c r="D208" i="6"/>
  <c r="D209" i="6"/>
  <c r="D210" i="6"/>
  <c r="D211" i="6"/>
  <c r="D180" i="6"/>
  <c r="F183" i="6" l="1"/>
  <c r="F184" i="6"/>
  <c r="F191" i="6"/>
  <c r="F196" i="6"/>
  <c r="F187" i="6"/>
  <c r="F181" i="6"/>
  <c r="F188" i="6"/>
  <c r="F199" i="6"/>
  <c r="F211" i="6"/>
  <c r="F186" i="6"/>
  <c r="F185" i="6"/>
  <c r="F182" i="6"/>
  <c r="F190" i="6"/>
  <c r="F189" i="6"/>
  <c r="F201" i="6"/>
  <c r="F203" i="6"/>
  <c r="F200" i="6"/>
  <c r="F205" i="6"/>
  <c r="F202" i="6"/>
  <c r="F204" i="6"/>
  <c r="F194" i="6"/>
  <c r="F192" i="6"/>
  <c r="F198" i="6"/>
  <c r="F193" i="6"/>
  <c r="F210" i="6"/>
  <c r="F209" i="6"/>
  <c r="F208" i="6"/>
  <c r="F207"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6" i="6"/>
  <c r="N58" i="6"/>
  <c r="N59" i="6"/>
  <c r="N60" i="6"/>
  <c r="N61" i="6"/>
  <c r="N62" i="6"/>
  <c r="N63" i="6"/>
  <c r="N64" i="6"/>
  <c r="N65"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6" i="6"/>
  <c r="N128" i="6"/>
  <c r="N129" i="6"/>
  <c r="N130" i="6"/>
  <c r="N131" i="6"/>
  <c r="N132" i="6"/>
  <c r="N133" i="6"/>
  <c r="N134" i="6"/>
  <c r="N135"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42" i="6"/>
  <c r="F180" i="6"/>
  <c r="E143" i="6"/>
  <c r="E144" i="6"/>
  <c r="E145" i="6"/>
  <c r="E146" i="6"/>
  <c r="E147" i="6"/>
  <c r="E148" i="6"/>
  <c r="E149" i="6"/>
  <c r="E150" i="6"/>
  <c r="E151" i="6"/>
  <c r="E152" i="6"/>
  <c r="E153" i="6"/>
  <c r="F153" i="6" s="1"/>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42" i="6"/>
  <c r="D143" i="6"/>
  <c r="D144" i="6"/>
  <c r="D145" i="6"/>
  <c r="D146" i="6"/>
  <c r="D147" i="6"/>
  <c r="D148" i="6"/>
  <c r="D149" i="6"/>
  <c r="D150" i="6"/>
  <c r="D151" i="6"/>
  <c r="D152"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42" i="6"/>
  <c r="D140" i="6"/>
  <c r="D141" i="6"/>
  <c r="F175" i="6" l="1"/>
  <c r="F177" i="6"/>
  <c r="F169" i="6"/>
  <c r="F161" i="6"/>
  <c r="F155" i="6"/>
  <c r="F173" i="6"/>
  <c r="F165" i="6"/>
  <c r="F150" i="6"/>
  <c r="F178" i="6"/>
  <c r="F170" i="6"/>
  <c r="F162" i="6"/>
  <c r="F156" i="6"/>
  <c r="F176" i="6"/>
  <c r="F168" i="6"/>
  <c r="F160" i="6"/>
  <c r="F154" i="6"/>
  <c r="F142" i="6"/>
  <c r="F172" i="6"/>
  <c r="F164" i="6"/>
  <c r="F179" i="6"/>
  <c r="F171" i="6"/>
  <c r="F163" i="6"/>
  <c r="F157" i="6"/>
  <c r="F149" i="6"/>
  <c r="F147" i="6"/>
  <c r="F148" i="6"/>
  <c r="F146" i="6"/>
  <c r="F167" i="6"/>
  <c r="F159" i="6"/>
  <c r="F145" i="6"/>
  <c r="F174" i="6"/>
  <c r="F166" i="6"/>
  <c r="F158" i="6"/>
  <c r="F152" i="6"/>
  <c r="F144" i="6"/>
  <c r="F151" i="6"/>
  <c r="F143"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6" i="6"/>
  <c r="I128" i="6"/>
  <c r="I129" i="6"/>
  <c r="I130" i="6"/>
  <c r="I131" i="6"/>
  <c r="I132" i="6"/>
  <c r="I133" i="6"/>
  <c r="I134" i="6"/>
  <c r="I135" i="6"/>
  <c r="I137" i="6"/>
  <c r="I138" i="6"/>
  <c r="I139" i="6"/>
  <c r="I140" i="6"/>
  <c r="I141" i="6"/>
  <c r="I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6" i="6"/>
  <c r="H128" i="6"/>
  <c r="H129" i="6"/>
  <c r="H130" i="6"/>
  <c r="H131" i="6"/>
  <c r="H132" i="6"/>
  <c r="H133" i="6"/>
  <c r="H134" i="6"/>
  <c r="H135" i="6"/>
  <c r="H137" i="6"/>
  <c r="H138" i="6"/>
  <c r="H139" i="6"/>
  <c r="H140" i="6"/>
  <c r="H141" i="6"/>
  <c r="H72" i="6"/>
  <c r="G73" i="6"/>
  <c r="G74" i="6"/>
  <c r="G75" i="6"/>
  <c r="G76" i="6"/>
  <c r="G77" i="6"/>
  <c r="G78" i="6"/>
  <c r="G79" i="6"/>
  <c r="G80" i="6"/>
  <c r="G81" i="6"/>
  <c r="G82" i="6"/>
  <c r="G83" i="6"/>
  <c r="G84" i="6"/>
  <c r="G85" i="6"/>
  <c r="G86" i="6"/>
  <c r="G87" i="6"/>
  <c r="G88"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6" i="6"/>
  <c r="G128" i="6"/>
  <c r="G129" i="6"/>
  <c r="G130" i="6"/>
  <c r="G131" i="6"/>
  <c r="G132" i="6"/>
  <c r="G133" i="6"/>
  <c r="G134" i="6"/>
  <c r="G135" i="6"/>
  <c r="G137" i="6"/>
  <c r="G138" i="6"/>
  <c r="G139" i="6"/>
  <c r="G140" i="6"/>
  <c r="G141" i="6"/>
  <c r="G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6" i="6"/>
  <c r="E128" i="6"/>
  <c r="E129" i="6"/>
  <c r="E130" i="6"/>
  <c r="E131" i="6"/>
  <c r="E132" i="6"/>
  <c r="E133" i="6"/>
  <c r="E134" i="6"/>
  <c r="E135" i="6"/>
  <c r="E137" i="6"/>
  <c r="E138" i="6"/>
  <c r="E139" i="6"/>
  <c r="E140" i="6"/>
  <c r="E141" i="6"/>
  <c r="F141" i="6" s="1"/>
  <c r="E72" i="6"/>
  <c r="D73" i="6"/>
  <c r="D74" i="6"/>
  <c r="D75" i="6"/>
  <c r="D76" i="6"/>
  <c r="D77" i="6"/>
  <c r="D78" i="6"/>
  <c r="D79" i="6"/>
  <c r="D80" i="6"/>
  <c r="D81" i="6"/>
  <c r="D82" i="6"/>
  <c r="D83" i="6"/>
  <c r="D84" i="6"/>
  <c r="D85" i="6"/>
  <c r="D86" i="6"/>
  <c r="D87"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6" i="6"/>
  <c r="D128" i="6"/>
  <c r="D129" i="6"/>
  <c r="D130" i="6"/>
  <c r="D131" i="6"/>
  <c r="D132" i="6"/>
  <c r="D133" i="6"/>
  <c r="D134" i="6"/>
  <c r="D135" i="6"/>
  <c r="D137" i="6"/>
  <c r="D138" i="6"/>
  <c r="D139" i="6"/>
  <c r="D72" i="6"/>
  <c r="F72" i="6" l="1"/>
  <c r="F140" i="6"/>
  <c r="F132" i="6"/>
  <c r="F124" i="6"/>
  <c r="F116" i="6"/>
  <c r="F108" i="6"/>
  <c r="F100" i="6"/>
  <c r="F92" i="6"/>
  <c r="F86" i="6"/>
  <c r="F78" i="6"/>
  <c r="F126" i="6"/>
  <c r="F102" i="6"/>
  <c r="F109" i="6"/>
  <c r="F139" i="6"/>
  <c r="F131" i="6"/>
  <c r="F123" i="6"/>
  <c r="F115" i="6"/>
  <c r="F107" i="6"/>
  <c r="F99" i="6"/>
  <c r="F91" i="6"/>
  <c r="F85" i="6"/>
  <c r="F77" i="6"/>
  <c r="F134" i="6"/>
  <c r="F94" i="6"/>
  <c r="F93" i="6"/>
  <c r="F138" i="6"/>
  <c r="F130" i="6"/>
  <c r="F122" i="6"/>
  <c r="F114" i="6"/>
  <c r="F106" i="6"/>
  <c r="F98" i="6"/>
  <c r="F90" i="6"/>
  <c r="F84" i="6"/>
  <c r="F76" i="6"/>
  <c r="F110" i="6"/>
  <c r="F117" i="6"/>
  <c r="F87" i="6"/>
  <c r="F137" i="6"/>
  <c r="F129" i="6"/>
  <c r="F121" i="6"/>
  <c r="F113" i="6"/>
  <c r="F105" i="6"/>
  <c r="F97" i="6"/>
  <c r="F89" i="6"/>
  <c r="F83" i="6"/>
  <c r="F75" i="6"/>
  <c r="F79" i="6"/>
  <c r="F128" i="6"/>
  <c r="F120" i="6"/>
  <c r="F112" i="6"/>
  <c r="F104" i="6"/>
  <c r="F96" i="6"/>
  <c r="F88" i="6"/>
  <c r="F82" i="6"/>
  <c r="F74" i="6"/>
  <c r="F118" i="6"/>
  <c r="F80" i="6"/>
  <c r="F133" i="6"/>
  <c r="F101" i="6"/>
  <c r="F135" i="6"/>
  <c r="F119" i="6"/>
  <c r="F111" i="6"/>
  <c r="F103" i="6"/>
  <c r="F95" i="6"/>
  <c r="F81" i="6"/>
  <c r="F73"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6" i="6"/>
  <c r="E58" i="6"/>
  <c r="E59" i="6"/>
  <c r="E60" i="6"/>
  <c r="E61" i="6"/>
  <c r="E62" i="6"/>
  <c r="E63" i="6"/>
  <c r="E64" i="6"/>
  <c r="E65" i="6"/>
  <c r="E67" i="6"/>
  <c r="E68" i="6"/>
  <c r="E69" i="6"/>
  <c r="E70" i="6"/>
  <c r="E71" i="6"/>
  <c r="E2" i="6"/>
  <c r="D71"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6" i="6"/>
  <c r="D58" i="6"/>
  <c r="D59" i="6"/>
  <c r="D60" i="6"/>
  <c r="D61" i="6"/>
  <c r="D62" i="6"/>
  <c r="D63" i="6"/>
  <c r="D64" i="6"/>
  <c r="D65" i="6"/>
  <c r="D67" i="6"/>
  <c r="D68" i="6"/>
  <c r="D69" i="6"/>
  <c r="D70" i="6"/>
  <c r="D2" i="6"/>
  <c r="F71" i="6" l="1"/>
  <c r="F68" i="6"/>
  <c r="F60" i="6"/>
  <c r="F52" i="6"/>
  <c r="F44" i="6"/>
  <c r="F36" i="6"/>
  <c r="F28" i="6"/>
  <c r="F20" i="6"/>
  <c r="F14" i="6"/>
  <c r="F6" i="6"/>
  <c r="F2" i="6"/>
  <c r="F64" i="6"/>
  <c r="F56" i="6"/>
  <c r="F48" i="6"/>
  <c r="F40" i="6"/>
  <c r="F32" i="6"/>
  <c r="F24" i="6"/>
  <c r="F10" i="6"/>
  <c r="F63" i="6"/>
  <c r="F47" i="6"/>
  <c r="F39" i="6"/>
  <c r="F31" i="6"/>
  <c r="F23" i="6"/>
  <c r="F17" i="6"/>
  <c r="F9" i="6"/>
  <c r="F70" i="6"/>
  <c r="F62" i="6"/>
  <c r="F54" i="6"/>
  <c r="F46" i="6"/>
  <c r="F38" i="6"/>
  <c r="F30" i="6"/>
  <c r="F22" i="6"/>
  <c r="F16" i="6"/>
  <c r="F8" i="6"/>
  <c r="F69" i="6"/>
  <c r="F61" i="6"/>
  <c r="F53" i="6"/>
  <c r="F45" i="6"/>
  <c r="F37" i="6"/>
  <c r="F29" i="6"/>
  <c r="F21" i="6"/>
  <c r="F15" i="6"/>
  <c r="F7" i="6"/>
  <c r="F67" i="6"/>
  <c r="F59" i="6"/>
  <c r="F51" i="6"/>
  <c r="F43" i="6"/>
  <c r="F35" i="6"/>
  <c r="F27" i="6"/>
  <c r="F19" i="6"/>
  <c r="F13" i="6"/>
  <c r="F5" i="6"/>
  <c r="F58" i="6"/>
  <c r="F50" i="6"/>
  <c r="F42" i="6"/>
  <c r="F34" i="6"/>
  <c r="F26" i="6"/>
  <c r="F18" i="6"/>
  <c r="F12" i="6"/>
  <c r="F4" i="6"/>
  <c r="F65" i="6"/>
  <c r="F49" i="6"/>
  <c r="F41" i="6"/>
  <c r="F33" i="6"/>
  <c r="F25" i="6"/>
  <c r="F11" i="6"/>
  <c r="F3" i="6"/>
  <c r="O2" i="6" l="1"/>
  <c r="O72" i="6" s="1"/>
  <c r="O142" i="6" s="1"/>
  <c r="O3" i="6"/>
  <c r="O73" i="6" s="1"/>
  <c r="O143" i="6" s="1"/>
  <c r="O12" i="6"/>
  <c r="O82" i="6" s="1"/>
  <c r="O152" i="6" s="1"/>
  <c r="O13" i="6"/>
  <c r="O83" i="6" s="1"/>
  <c r="O153" i="6" s="1"/>
  <c r="O62" i="6"/>
  <c r="O132" i="6" s="1"/>
  <c r="O202" i="6" s="1"/>
  <c r="O55" i="6"/>
  <c r="O125" i="6" s="1"/>
  <c r="O195" i="6" s="1"/>
  <c r="O57" i="6"/>
  <c r="O127" i="6" s="1"/>
  <c r="O197" i="6" s="1"/>
  <c r="O66" i="6"/>
  <c r="O136" i="6" s="1"/>
  <c r="O206" i="6" s="1"/>
  <c r="O19" i="6"/>
  <c r="O89" i="6" s="1"/>
  <c r="O159" i="6" s="1"/>
  <c r="O8" i="6"/>
  <c r="O78" i="6" s="1"/>
  <c r="O148" i="6" s="1"/>
  <c r="O10" i="6"/>
  <c r="O80" i="6" s="1"/>
  <c r="O150" i="6" s="1"/>
  <c r="O33" i="6"/>
  <c r="O103" i="6" s="1"/>
  <c r="O173" i="6" s="1"/>
  <c r="O34" i="6"/>
  <c r="O104" i="6" s="1"/>
  <c r="O174" i="6" s="1"/>
  <c r="O35" i="6"/>
  <c r="O105" i="6" s="1"/>
  <c r="O175" i="6" s="1"/>
  <c r="O29" i="6"/>
  <c r="O99" i="6" s="1"/>
  <c r="O169" i="6" s="1"/>
  <c r="O22" i="6"/>
  <c r="O92" i="6" s="1"/>
  <c r="O162" i="6" s="1"/>
  <c r="O17" i="6"/>
  <c r="O87" i="6" s="1"/>
  <c r="O157" i="6" s="1"/>
  <c r="O32" i="6"/>
  <c r="O102" i="6" s="1"/>
  <c r="O172" i="6" s="1"/>
  <c r="O20" i="6"/>
  <c r="O90" i="6" s="1"/>
  <c r="O160" i="6" s="1"/>
  <c r="O37" i="6"/>
  <c r="O107" i="6" s="1"/>
  <c r="O177" i="6" s="1"/>
  <c r="O28" i="6"/>
  <c r="O98" i="6" s="1"/>
  <c r="O168" i="6" s="1"/>
  <c r="O41" i="6"/>
  <c r="O111" i="6" s="1"/>
  <c r="O181" i="6" s="1"/>
  <c r="O30" i="6"/>
  <c r="O100" i="6" s="1"/>
  <c r="O170" i="6" s="1"/>
  <c r="O48" i="6"/>
  <c r="O118" i="6" s="1"/>
  <c r="O188" i="6" s="1"/>
  <c r="O42" i="6"/>
  <c r="O112" i="6" s="1"/>
  <c r="O182" i="6" s="1"/>
  <c r="O23" i="6"/>
  <c r="O93" i="6" s="1"/>
  <c r="O163" i="6" s="1"/>
  <c r="O49" i="6"/>
  <c r="O119" i="6" s="1"/>
  <c r="O189" i="6" s="1"/>
  <c r="O51" i="6"/>
  <c r="O121" i="6" s="1"/>
  <c r="O191" i="6" s="1"/>
  <c r="O38" i="6"/>
  <c r="O108" i="6" s="1"/>
  <c r="O178" i="6" s="1"/>
  <c r="O36" i="6"/>
  <c r="O106" i="6" s="1"/>
  <c r="O176" i="6" s="1"/>
  <c r="O65" i="6"/>
  <c r="O135" i="6" s="1"/>
  <c r="O205" i="6" s="1"/>
  <c r="O58" i="6"/>
  <c r="O128" i="6" s="1"/>
  <c r="O198" i="6" s="1"/>
  <c r="O59" i="6"/>
  <c r="O129" i="6" s="1"/>
  <c r="O199" i="6" s="1"/>
  <c r="O53" i="6"/>
  <c r="O123" i="6" s="1"/>
  <c r="O193" i="6" s="1"/>
  <c r="O46" i="6"/>
  <c r="O116" i="6" s="1"/>
  <c r="O186" i="6" s="1"/>
  <c r="O39" i="6"/>
  <c r="O109" i="6" s="1"/>
  <c r="O179" i="6" s="1"/>
  <c r="O56" i="6"/>
  <c r="O126" i="6" s="1"/>
  <c r="O196" i="6" s="1"/>
  <c r="O44" i="6"/>
  <c r="O114" i="6" s="1"/>
  <c r="O184" i="6" s="1"/>
  <c r="O43" i="6"/>
  <c r="O113" i="6" s="1"/>
  <c r="O183" i="6" s="1"/>
  <c r="O40" i="6"/>
  <c r="O110" i="6" s="1"/>
  <c r="O180" i="6" s="1"/>
  <c r="O50" i="6"/>
  <c r="O120" i="6" s="1"/>
  <c r="O190" i="6" s="1"/>
  <c r="O45" i="6"/>
  <c r="O115" i="6" s="1"/>
  <c r="O185" i="6" s="1"/>
  <c r="O31" i="6"/>
  <c r="O101" i="6" s="1"/>
  <c r="O171" i="6" s="1"/>
  <c r="O4" i="6"/>
  <c r="O74" i="6" s="1"/>
  <c r="O144" i="6" s="1"/>
  <c r="O5" i="6"/>
  <c r="O75" i="6" s="1"/>
  <c r="O145" i="6" s="1"/>
  <c r="O67" i="6"/>
  <c r="O137" i="6" s="1"/>
  <c r="O207" i="6" s="1"/>
  <c r="O61" i="6"/>
  <c r="O131" i="6" s="1"/>
  <c r="O201" i="6" s="1"/>
  <c r="O54" i="6"/>
  <c r="O124" i="6" s="1"/>
  <c r="O194" i="6" s="1"/>
  <c r="O47" i="6"/>
  <c r="O117" i="6" s="1"/>
  <c r="O187" i="6" s="1"/>
  <c r="O64" i="6"/>
  <c r="O134" i="6" s="1"/>
  <c r="O204" i="6" s="1"/>
  <c r="O52" i="6"/>
  <c r="O122" i="6" s="1"/>
  <c r="O192" i="6" s="1"/>
  <c r="O69" i="6"/>
  <c r="O139" i="6" s="1"/>
  <c r="O209" i="6" s="1"/>
  <c r="O60" i="6"/>
  <c r="O130" i="6" s="1"/>
  <c r="O200" i="6" s="1"/>
  <c r="O11" i="6"/>
  <c r="O81" i="6" s="1"/>
  <c r="O151" i="6" s="1"/>
  <c r="O6" i="6"/>
  <c r="O76" i="6" s="1"/>
  <c r="O146" i="6" s="1"/>
  <c r="O7" i="6"/>
  <c r="O77" i="6" s="1"/>
  <c r="O147" i="6" s="1"/>
  <c r="O63" i="6"/>
  <c r="O133" i="6" s="1"/>
  <c r="O203" i="6" s="1"/>
  <c r="O18" i="6"/>
  <c r="O88" i="6" s="1"/>
  <c r="O158" i="6" s="1"/>
  <c r="O15" i="6"/>
  <c r="O85" i="6" s="1"/>
  <c r="O155" i="6" s="1"/>
  <c r="O70" i="6"/>
  <c r="O140" i="6" s="1"/>
  <c r="O210" i="6" s="1"/>
  <c r="O68" i="6"/>
  <c r="O138" i="6" s="1"/>
  <c r="O208" i="6" s="1"/>
  <c r="O25" i="6"/>
  <c r="O95" i="6" s="1"/>
  <c r="O165" i="6" s="1"/>
  <c r="O26" i="6"/>
  <c r="O96" i="6" s="1"/>
  <c r="O166" i="6" s="1"/>
  <c r="O27" i="6"/>
  <c r="O97" i="6" s="1"/>
  <c r="O167" i="6" s="1"/>
  <c r="O21" i="6"/>
  <c r="O91" i="6" s="1"/>
  <c r="O161" i="6" s="1"/>
  <c r="O16" i="6"/>
  <c r="O86" i="6" s="1"/>
  <c r="O156" i="6" s="1"/>
  <c r="O9" i="6"/>
  <c r="O79" i="6" s="1"/>
  <c r="O149" i="6" s="1"/>
  <c r="O24" i="6"/>
  <c r="O94" i="6" s="1"/>
  <c r="O164" i="6" s="1"/>
  <c r="O14" i="6"/>
  <c r="O84" i="6" s="1"/>
  <c r="O154" i="6" s="1"/>
  <c r="O71" i="6"/>
  <c r="O141" i="6" s="1"/>
  <c r="O211" i="6" s="1"/>
</calcChain>
</file>

<file path=xl/comments1.xml><?xml version="1.0" encoding="utf-8"?>
<comments xmlns="http://schemas.openxmlformats.org/spreadsheetml/2006/main">
  <authors>
    <author>qwerty</author>
  </authors>
  <commentList>
    <comment ref="BK1" authorId="0" shapeId="0">
      <text>
        <r>
          <rPr>
            <b/>
            <sz val="9"/>
            <color indexed="81"/>
            <rFont val="Tahoma"/>
            <family val="2"/>
          </rPr>
          <t xml:space="preserve">Note
If Participant in dicates yes, time in hours since is inputed. 
</t>
        </r>
      </text>
    </comment>
    <comment ref="AW3" authorId="0" shapeId="0">
      <text>
        <r>
          <rPr>
            <sz val="9"/>
            <color indexed="81"/>
            <rFont val="Tahoma"/>
            <family val="2"/>
          </rPr>
          <t xml:space="preserve">odd measure out, perhaps uneven foot placement on scale. Next two measures were consistent. 
</t>
        </r>
      </text>
    </comment>
    <comment ref="BL5" authorId="0" shapeId="0">
      <text>
        <r>
          <rPr>
            <b/>
            <sz val="9"/>
            <color indexed="81"/>
            <rFont val="Tahoma"/>
            <family val="2"/>
          </rPr>
          <t xml:space="preserve">Participant had caffeine immediately prior to measures. </t>
        </r>
      </text>
    </comment>
    <comment ref="A18" authorId="0" shapeId="0">
      <text>
        <r>
          <rPr>
            <b/>
            <sz val="9"/>
            <color indexed="81"/>
            <rFont val="Tahoma"/>
            <family val="2"/>
          </rPr>
          <t xml:space="preserve">MALE participant, recoreded because family of participant but excluded from Study/Analysis. 
</t>
        </r>
      </text>
    </comment>
    <comment ref="A19" authorId="0" shapeId="0">
      <text>
        <r>
          <rPr>
            <b/>
            <sz val="9"/>
            <color indexed="81"/>
            <rFont val="Tahoma"/>
            <family val="2"/>
          </rPr>
          <t xml:space="preserve">MALE participant, recoreded because family of participant but excluded from Study/Analysis. 
</t>
        </r>
      </text>
    </comment>
    <comment ref="AB19" authorId="0" shapeId="0">
      <text>
        <r>
          <rPr>
            <b/>
            <sz val="9"/>
            <color indexed="81"/>
            <rFont val="Tahoma"/>
            <family val="2"/>
          </rPr>
          <t xml:space="preserve">Off the charts measure, diabetic participant.
</t>
        </r>
      </text>
    </comment>
    <comment ref="A29" authorId="0" shapeId="0">
      <text>
        <r>
          <rPr>
            <b/>
            <sz val="9"/>
            <color indexed="81"/>
            <rFont val="Tahoma"/>
            <charset val="1"/>
          </rPr>
          <t>Participant pregnant at 1 year follow up</t>
        </r>
      </text>
    </comment>
    <comment ref="N32" authorId="0" shapeId="0">
      <text>
        <r>
          <rPr>
            <b/>
            <sz val="9"/>
            <color indexed="81"/>
            <rFont val="Tahoma"/>
            <family val="2"/>
          </rPr>
          <t xml:space="preserve">BP attempted with two machines, failed out. Participant noted they have histoof atypically low BP. 
</t>
        </r>
      </text>
    </comment>
    <comment ref="DA32" authorId="0" shapeId="0">
      <text>
        <r>
          <rPr>
            <b/>
            <sz val="9"/>
            <color indexed="81"/>
            <rFont val="Tahoma"/>
            <family val="2"/>
          </rPr>
          <t>participant has an issue with very low BP</t>
        </r>
      </text>
    </comment>
    <comment ref="A51" authorId="0" shapeId="0">
      <text>
        <r>
          <rPr>
            <b/>
            <sz val="9"/>
            <color indexed="81"/>
            <rFont val="Tahoma"/>
            <charset val="1"/>
          </rPr>
          <t>Participant pregnant at 1yr</t>
        </r>
      </text>
    </comment>
    <comment ref="A56" authorId="0" shapeId="0">
      <text>
        <r>
          <rPr>
            <b/>
            <sz val="9"/>
            <color indexed="81"/>
            <rFont val="Tahoma"/>
            <family val="2"/>
          </rPr>
          <t xml:space="preserve">!Type1 diabetic! 
Not an outlier in analysis.
</t>
        </r>
      </text>
    </comment>
    <comment ref="A57" authorId="0" shapeId="0">
      <text>
        <r>
          <rPr>
            <b/>
            <sz val="9"/>
            <color indexed="81"/>
            <rFont val="Tahoma"/>
            <family val="2"/>
          </rPr>
          <t xml:space="preserve">Participant discovered they are pregnant just priot to week8 POST measures.
Outlier based on standardized residuals, excluded
 from Analysis. Ran both ways, no effect on conclusions. 
</t>
        </r>
      </text>
    </comment>
    <comment ref="A59" authorId="0" shapeId="0">
      <text>
        <r>
          <rPr>
            <b/>
            <sz val="9"/>
            <color indexed="81"/>
            <rFont val="Tahoma"/>
            <family val="2"/>
          </rPr>
          <t xml:space="preserve">Participant indicated they were pregnant at the 6month follow up. 
Outlier based on standardized residuals, excluded from Analysis. Ran both ways, no effect on conclusions.
</t>
        </r>
      </text>
    </comment>
    <comment ref="A68" authorId="0" shapeId="0">
      <text>
        <r>
          <rPr>
            <b/>
            <sz val="9"/>
            <color indexed="81"/>
            <rFont val="Tahoma"/>
            <family val="2"/>
          </rPr>
          <t>Participant in hospital for 2 weeks before POST measures from lung clot. 
Outlier based on standardized residuals, excluded from Analysis. Ran both ways, no effect on conclusions.</t>
        </r>
      </text>
    </comment>
  </commentList>
</comments>
</file>

<file path=xl/comments2.xml><?xml version="1.0" encoding="utf-8"?>
<comments xmlns="http://schemas.openxmlformats.org/spreadsheetml/2006/main">
  <authors>
    <author>qwerty</author>
  </authors>
  <commentList>
    <comment ref="G1" authorId="0" shapeId="0">
      <text>
        <r>
          <rPr>
            <sz val="9"/>
            <color rgb="FF000000"/>
            <rFont val="Tahoma"/>
            <family val="2"/>
          </rPr>
          <t>0=Not Hispanic
1=Is Hispanic
2=Not Provided</t>
        </r>
      </text>
    </comment>
    <comment ref="H1" authorId="0" shapeId="0">
      <text>
        <r>
          <rPr>
            <b/>
            <sz val="9"/>
            <color rgb="FF000000"/>
            <rFont val="Tahoma"/>
            <family val="2"/>
          </rPr>
          <t xml:space="preserve">
4 American Indian or Alaska Native
8 Asian
2 Black or African American
16 Native Hawaiian or Other Pacific Islander
1 White
32 Not Provided
5 American Indian or Alaska Native and White
9 Asian and White
3 Black or African American and White
6 American Indian or Alaska Native and Black or African American
The race code binary is used to determine a unique numerical value
for race. The five options highlighted above can be added together to
determine the numerical value for all other combinations of races. So
for example, if someone marks “American Indian” and “White” the
formula would be 4 + 1 and the resulting race code binary would be 5.
Or, if someone marks "Asian", "Black or African American", and
"White" the formula would be 8+2+1 and the resulting race code
binary would be 11. 
</t>
        </r>
      </text>
    </comment>
    <comment ref="J1" authorId="0" shapeId="0">
      <text>
        <r>
          <rPr>
            <b/>
            <sz val="9"/>
            <color rgb="FF000000"/>
            <rFont val="Tahoma"/>
            <family val="2"/>
          </rPr>
          <t>0 = Not Supplied
6 = Grade 6 or less
7 = Grade 7
8 = Grade 8
9 = Grade 9
10 = Grade 10
11 = Grade 11
12 = Grade 12
13 = GED
14 = Some College
15 = Graduated 2-year College
16 = Graduated College
17 = Post Graduate</t>
        </r>
      </text>
    </comment>
    <comment ref="K1" authorId="0" shapeId="0">
      <text>
        <r>
          <rPr>
            <b/>
            <sz val="9"/>
            <color rgb="FF000000"/>
            <rFont val="Tahoma"/>
            <family val="2"/>
          </rPr>
          <t>1=Farm
2=Towns under 10,000 and rural non-farms
3=Towns &amp; cities
10,000 to 50,000 and their suburbs
4=Suburbs of cities over 50,000
5=Central cities over 50,000</t>
        </r>
      </text>
    </comment>
    <comment ref="A42" authorId="0" shapeId="0">
      <text>
        <r>
          <rPr>
            <b/>
            <sz val="9"/>
            <color indexed="81"/>
            <rFont val="Tahoma"/>
            <family val="2"/>
          </rPr>
          <t xml:space="preserve">Educator called and got education, not form webneers. Email 5/30
</t>
        </r>
      </text>
    </comment>
    <comment ref="A44" authorId="0" shapeId="0">
      <text>
        <r>
          <rPr>
            <b/>
            <sz val="9"/>
            <color indexed="81"/>
            <rFont val="Tahoma"/>
            <family val="2"/>
          </rPr>
          <t xml:space="preserve">educator called and got education. Email 5/30. 
</t>
        </r>
      </text>
    </comment>
  </commentList>
</comments>
</file>

<file path=xl/comments3.xml><?xml version="1.0" encoding="utf-8"?>
<comments xmlns="http://schemas.openxmlformats.org/spreadsheetml/2006/main">
  <authors>
    <author>qwerty</author>
  </authors>
  <commentList>
    <comment ref="H1" authorId="0" shapeId="0">
      <text>
        <r>
          <rPr>
            <b/>
            <sz val="9"/>
            <color indexed="81"/>
            <rFont val="Tahoma"/>
            <family val="2"/>
          </rPr>
          <t>0=Not Provided 1=Sedentary
2=Mod Active
3=Active</t>
        </r>
      </text>
    </comment>
  </commentList>
</comments>
</file>

<file path=xl/comments4.xml><?xml version="1.0" encoding="utf-8"?>
<comments xmlns="http://schemas.openxmlformats.org/spreadsheetml/2006/main">
  <authors>
    <author>qwerty</author>
  </authors>
  <commentList>
    <comment ref="G1" authorId="0" shapeId="0">
      <text>
        <r>
          <rPr>
            <b/>
            <sz val="9"/>
            <color indexed="81"/>
            <rFont val="Tahoma"/>
            <family val="2"/>
          </rPr>
          <t xml:space="preserve">All BP Measures
Omit measure 1 of each sitting for average calc in all BP measures.
</t>
        </r>
      </text>
    </comment>
    <comment ref="H1" authorId="0" shapeId="0">
      <text>
        <r>
          <rPr>
            <sz val="9"/>
            <color indexed="81"/>
            <rFont val="Tahoma"/>
            <family val="2"/>
          </rPr>
          <t xml:space="preserve">Blood Pressure Pre
T1.PRE for Blood presure measures is pulled  from week3, with the pre measure used as a covariate (T0.XBP)
</t>
        </r>
      </text>
    </comment>
    <comment ref="M1" authorId="0" shapeId="0">
      <text>
        <r>
          <rPr>
            <b/>
            <sz val="9"/>
            <color rgb="FF000000"/>
            <rFont val="Tahoma"/>
            <family val="2"/>
          </rPr>
          <t>0 = Not Supplied
6 = Grade 6 or less
7 = Grade 7
8 = Grade 8
9 = Grade 9
10 = Grade 10
11 = Grade 11
12 = Grade 12
13 = GED
14 = Some College
15 = Graduated 2-year College
16 = Graduated College
17 = Post Graduate</t>
        </r>
      </text>
    </comment>
    <comment ref="N1" authorId="0" shapeId="0">
      <text>
        <r>
          <rPr>
            <b/>
            <sz val="9"/>
            <color indexed="81"/>
            <rFont val="Tahoma"/>
            <family val="2"/>
          </rPr>
          <t>qwerty:</t>
        </r>
        <r>
          <rPr>
            <sz val="9"/>
            <color indexed="81"/>
            <rFont val="Tahoma"/>
            <family val="2"/>
          </rPr>
          <t xml:space="preserve">
Education greater than or equal to "some college". </t>
        </r>
      </text>
    </comment>
    <comment ref="O1" authorId="0" shapeId="0">
      <text>
        <r>
          <rPr>
            <b/>
            <sz val="9"/>
            <color indexed="81"/>
            <rFont val="Tahoma"/>
            <family val="2"/>
          </rPr>
          <t>BMI Cat
BMI Cat is based on IF&lt;25,"normal", If&lt;30 "overweight, else "obsese".</t>
        </r>
      </text>
    </comment>
    <comment ref="P1" authorId="0" shapeId="0">
      <text>
        <r>
          <rPr>
            <b/>
            <sz val="9"/>
            <color indexed="81"/>
            <rFont val="Tahoma"/>
            <family val="2"/>
          </rPr>
          <t>SBP Cat</t>
        </r>
        <r>
          <rPr>
            <sz val="9"/>
            <color indexed="81"/>
            <rFont val="Tahoma"/>
            <family val="2"/>
          </rPr>
          <t xml:space="preserve">
SBP Cat is based on IF&lt;120, normal
IF&lt;140, prehypertension
else Hypertension
</t>
        </r>
      </text>
    </comment>
    <comment ref="Q1" authorId="0" shapeId="0">
      <text>
        <r>
          <rPr>
            <b/>
            <sz val="9"/>
            <color indexed="81"/>
            <rFont val="Tahoma"/>
            <family val="2"/>
          </rPr>
          <t>DBP_Cat</t>
        </r>
        <r>
          <rPr>
            <sz val="9"/>
            <color indexed="81"/>
            <rFont val="Tahoma"/>
            <family val="2"/>
          </rPr>
          <t xml:space="preserve">
DBP cat is based on 
IF &lt;80, normal
IF &lt; 90, prehypertion
else Hypertension
 </t>
        </r>
      </text>
    </comment>
    <comment ref="R1" authorId="0" shapeId="0">
      <text>
        <r>
          <rPr>
            <b/>
            <sz val="9"/>
            <color indexed="81"/>
            <rFont val="Tahoma"/>
            <family val="2"/>
          </rPr>
          <t>HbA1C Cat</t>
        </r>
        <r>
          <rPr>
            <sz val="9"/>
            <color indexed="81"/>
            <rFont val="Tahoma"/>
            <family val="2"/>
          </rPr>
          <t xml:space="preserve">
Based on
IF &lt; 5.7, Normal
IF &lt;6.5, Prediabetic
else, Diabetic</t>
        </r>
      </text>
    </comment>
    <comment ref="V1" authorId="0" shapeId="0">
      <text>
        <r>
          <rPr>
            <b/>
            <sz val="9"/>
            <color indexed="81"/>
            <rFont val="Tahoma"/>
            <family val="2"/>
          </rPr>
          <t>Data Time Cat</t>
        </r>
        <r>
          <rPr>
            <sz val="9"/>
            <color indexed="81"/>
            <rFont val="Tahoma"/>
            <family val="2"/>
          </rPr>
          <t xml:space="preserve">
IF Time &lt; 12:00 Pm, Morning
Else, Afternoon
</t>
        </r>
      </text>
    </comment>
    <comment ref="A54" authorId="0" shapeId="0">
      <text>
        <r>
          <rPr>
            <b/>
            <sz val="9"/>
            <color indexed="81"/>
            <rFont val="Tahoma"/>
            <family val="2"/>
          </rPr>
          <t>!Type1 diabetic!</t>
        </r>
      </text>
    </comment>
    <comment ref="A55" authorId="0" shapeId="0">
      <text>
        <r>
          <rPr>
            <b/>
            <sz val="9"/>
            <color indexed="81"/>
            <rFont val="Tahoma"/>
            <family val="2"/>
          </rPr>
          <t xml:space="preserve">Participant discovered they are pregnant just priot to week8 POST measures. 
</t>
        </r>
      </text>
    </comment>
    <comment ref="A57" authorId="0" shapeId="0">
      <text>
        <r>
          <rPr>
            <b/>
            <sz val="9"/>
            <color indexed="81"/>
            <rFont val="Tahoma"/>
            <family val="2"/>
          </rPr>
          <t xml:space="preserve">Participant indicated they were pregnant at the 6month follow up. </t>
        </r>
      </text>
    </comment>
    <comment ref="A66" authorId="0" shapeId="0">
      <text>
        <r>
          <rPr>
            <b/>
            <sz val="9"/>
            <color indexed="81"/>
            <rFont val="Tahoma"/>
            <family val="2"/>
          </rPr>
          <t xml:space="preserve">Participant in hospital for 2 weeks before POST measures from lung clot. </t>
        </r>
      </text>
    </comment>
    <comment ref="A124" authorId="0" shapeId="0">
      <text>
        <r>
          <rPr>
            <b/>
            <sz val="9"/>
            <color indexed="81"/>
            <rFont val="Tahoma"/>
            <family val="2"/>
          </rPr>
          <t>!Type1 diabetic!</t>
        </r>
      </text>
    </comment>
    <comment ref="A125" authorId="0" shapeId="0">
      <text>
        <r>
          <rPr>
            <b/>
            <sz val="9"/>
            <color indexed="81"/>
            <rFont val="Tahoma"/>
            <family val="2"/>
          </rPr>
          <t xml:space="preserve">Participant discovered they are pregnant just priot to week8 POST measures. 
</t>
        </r>
      </text>
    </comment>
    <comment ref="A127" authorId="0" shapeId="0">
      <text>
        <r>
          <rPr>
            <b/>
            <sz val="9"/>
            <color indexed="81"/>
            <rFont val="Tahoma"/>
            <family val="2"/>
          </rPr>
          <t xml:space="preserve">Participant indicated they were pregnant at the 6month follow up. </t>
        </r>
      </text>
    </comment>
    <comment ref="A136" authorId="0" shapeId="0">
      <text>
        <r>
          <rPr>
            <b/>
            <sz val="9"/>
            <color indexed="81"/>
            <rFont val="Tahoma"/>
            <family val="2"/>
          </rPr>
          <t xml:space="preserve">Participant in hospital for 2 weeks before POST measures from lung clot. </t>
        </r>
      </text>
    </comment>
    <comment ref="A194" authorId="0" shapeId="0">
      <text>
        <r>
          <rPr>
            <b/>
            <sz val="9"/>
            <color indexed="81"/>
            <rFont val="Tahoma"/>
            <family val="2"/>
          </rPr>
          <t>!Type1 diabetic!</t>
        </r>
      </text>
    </comment>
    <comment ref="A195" authorId="0" shapeId="0">
      <text>
        <r>
          <rPr>
            <b/>
            <sz val="9"/>
            <color indexed="81"/>
            <rFont val="Tahoma"/>
            <family val="2"/>
          </rPr>
          <t xml:space="preserve">Participant discovered they are pregnant just priot to week8 POST measures. 
</t>
        </r>
      </text>
    </comment>
    <comment ref="A197" authorId="0" shapeId="0">
      <text>
        <r>
          <rPr>
            <b/>
            <sz val="9"/>
            <color indexed="81"/>
            <rFont val="Tahoma"/>
            <family val="2"/>
          </rPr>
          <t xml:space="preserve">Participant indicated they were pregnant at the 6month follow up. </t>
        </r>
      </text>
    </comment>
    <comment ref="A206" authorId="0" shapeId="0">
      <text>
        <r>
          <rPr>
            <b/>
            <sz val="9"/>
            <color indexed="81"/>
            <rFont val="Tahoma"/>
            <family val="2"/>
          </rPr>
          <t xml:space="preserve">Participant in hospital for 2 weeks before POST measures from lung clot. </t>
        </r>
      </text>
    </comment>
  </commentList>
</comments>
</file>

<file path=xl/sharedStrings.xml><?xml version="1.0" encoding="utf-8"?>
<sst xmlns="http://schemas.openxmlformats.org/spreadsheetml/2006/main" count="2300" uniqueCount="314">
  <si>
    <t>ID</t>
  </si>
  <si>
    <t>Pre_Height1</t>
  </si>
  <si>
    <t>Pre_Height2</t>
  </si>
  <si>
    <t>Pre_Weight1</t>
  </si>
  <si>
    <t>Pre_Weight2</t>
  </si>
  <si>
    <t>Pre_Height3</t>
  </si>
  <si>
    <t>Pre_Weight3</t>
  </si>
  <si>
    <t>Pre_SBP1</t>
  </si>
  <si>
    <t>Pre_SBP2</t>
  </si>
  <si>
    <t>Pre_SBP3</t>
  </si>
  <si>
    <t>Pre_DBP1</t>
  </si>
  <si>
    <t>Pre_DBP2</t>
  </si>
  <si>
    <t>Pre_DBP3</t>
  </si>
  <si>
    <t>Pre_HbA1c</t>
  </si>
  <si>
    <t>Post_Height1</t>
  </si>
  <si>
    <t>Post_Height2</t>
  </si>
  <si>
    <t>Post_Height3</t>
  </si>
  <si>
    <t>Post_Weight1</t>
  </si>
  <si>
    <t>Post_Weight2</t>
  </si>
  <si>
    <t>Post_Weight3</t>
  </si>
  <si>
    <t>Post_SBP1</t>
  </si>
  <si>
    <t>Post_SBP2</t>
  </si>
  <si>
    <t>Post_SBP3</t>
  </si>
  <si>
    <t>Post_DBP1</t>
  </si>
  <si>
    <t>Post_DBP2</t>
  </si>
  <si>
    <t>Post_DBP3</t>
  </si>
  <si>
    <t>Post_HbA1c</t>
  </si>
  <si>
    <t>Pre_Diabetes_Med</t>
  </si>
  <si>
    <t>Pre_BP_Med</t>
  </si>
  <si>
    <t>Week3_SBP1</t>
  </si>
  <si>
    <t>Week3_SBP2</t>
  </si>
  <si>
    <t>Week3_SBP3</t>
  </si>
  <si>
    <t>Post_Diabetes_Med</t>
  </si>
  <si>
    <t>Post_BP_Med</t>
  </si>
  <si>
    <t>6mo_Height1</t>
  </si>
  <si>
    <t>6mo_Height2</t>
  </si>
  <si>
    <t>6mo_Height3</t>
  </si>
  <si>
    <t>6mo_Weight1</t>
  </si>
  <si>
    <t>6mo_Weight2</t>
  </si>
  <si>
    <t>6mo_Weight3</t>
  </si>
  <si>
    <t>6mo_SBP1</t>
  </si>
  <si>
    <t>6mo_SBP2</t>
  </si>
  <si>
    <t>6mo_SBP3</t>
  </si>
  <si>
    <t>6mo_DBP1</t>
  </si>
  <si>
    <t>6mo_DBP2</t>
  </si>
  <si>
    <t>6mo_DBP3</t>
  </si>
  <si>
    <t>6mo_Diabetes_Med</t>
  </si>
  <si>
    <t>6mo_BP_Med</t>
  </si>
  <si>
    <t>6mo_HbA1c</t>
  </si>
  <si>
    <t>Pre_Date</t>
  </si>
  <si>
    <t>Pre_Time</t>
  </si>
  <si>
    <t>Katie</t>
  </si>
  <si>
    <t>Dwayne</t>
  </si>
  <si>
    <t>Pre_Ht_Instrument#</t>
  </si>
  <si>
    <t>Pre_Scale#</t>
  </si>
  <si>
    <t>Pre_Pulse1</t>
  </si>
  <si>
    <t>Pre_Pulse2</t>
  </si>
  <si>
    <t>Pre_Pulse3</t>
  </si>
  <si>
    <t>Pre_BP_Instrument#</t>
  </si>
  <si>
    <t>1B</t>
  </si>
  <si>
    <t>Pre_Ex_Hrs</t>
  </si>
  <si>
    <t>Pre_Caf_Hrs</t>
  </si>
  <si>
    <t>No</t>
  </si>
  <si>
    <t>Post_Date</t>
  </si>
  <si>
    <t>Post_Time</t>
  </si>
  <si>
    <t>Post_Ht_Instrument#</t>
  </si>
  <si>
    <t>Post_Scale#</t>
  </si>
  <si>
    <t>Post_Pulse1</t>
  </si>
  <si>
    <t>Post_Pulse2</t>
  </si>
  <si>
    <t>Post_Pulse3</t>
  </si>
  <si>
    <t>Post_BP_Instrument#</t>
  </si>
  <si>
    <t>Post_Ex_Hrs</t>
  </si>
  <si>
    <t>Post_Caf_Hrs</t>
  </si>
  <si>
    <t>Week3_Date</t>
  </si>
  <si>
    <t>Week3_Time</t>
  </si>
  <si>
    <t>Week3_BP_Instrument#</t>
  </si>
  <si>
    <t>Week3_Pulse1</t>
  </si>
  <si>
    <t>Week3_Pulse2</t>
  </si>
  <si>
    <t>Week3_Pulse3</t>
  </si>
  <si>
    <t>6mo_Date</t>
  </si>
  <si>
    <t>6mo_Time</t>
  </si>
  <si>
    <t>6mo_Ht_Instrument#</t>
  </si>
  <si>
    <t>6mo_Scale#</t>
  </si>
  <si>
    <t>6mo_Pulse1</t>
  </si>
  <si>
    <t>6mo_Pulse2</t>
  </si>
  <si>
    <t>6mo_Pulse3</t>
  </si>
  <si>
    <t>6mo_BP_Instrument#</t>
  </si>
  <si>
    <t>6mo_Ex_Hrs</t>
  </si>
  <si>
    <t>6mo_Caf_Hrs</t>
  </si>
  <si>
    <t>1A</t>
  </si>
  <si>
    <t>2A</t>
  </si>
  <si>
    <t>2B</t>
  </si>
  <si>
    <t>Yes</t>
  </si>
  <si>
    <t>Ben</t>
  </si>
  <si>
    <t>Participant unsure</t>
  </si>
  <si>
    <t>Y</t>
  </si>
  <si>
    <t>3A</t>
  </si>
  <si>
    <t>3D</t>
  </si>
  <si>
    <t>3B</t>
  </si>
  <si>
    <t>3C</t>
  </si>
  <si>
    <t>Michael</t>
  </si>
  <si>
    <t>N</t>
  </si>
  <si>
    <t>Study ID</t>
  </si>
  <si>
    <t>WebneersID</t>
  </si>
  <si>
    <t>Age</t>
  </si>
  <si>
    <t>Sex</t>
  </si>
  <si>
    <t>Is_Pregnant</t>
  </si>
  <si>
    <t>Is_Nursing</t>
  </si>
  <si>
    <t>Ethnicity_Code</t>
  </si>
  <si>
    <t>Race_Code_Binary</t>
  </si>
  <si>
    <t>Sub_Race</t>
  </si>
  <si>
    <t>Highest_Grade</t>
  </si>
  <si>
    <t>Residence</t>
  </si>
  <si>
    <t>Household_Income</t>
  </si>
  <si>
    <t>Children_Ages</t>
  </si>
  <si>
    <t>nChildren</t>
  </si>
  <si>
    <t>Others_Household</t>
  </si>
  <si>
    <t>Total_Household</t>
  </si>
  <si>
    <t>Lesson_Type</t>
  </si>
  <si>
    <t>Number_Recalls</t>
  </si>
  <si>
    <t>F</t>
  </si>
  <si>
    <t>4,8,10,15,17</t>
  </si>
  <si>
    <t>2,7,8,10</t>
  </si>
  <si>
    <t>0,12,16</t>
  </si>
  <si>
    <t>1,9,13,14,19</t>
  </si>
  <si>
    <t>9,13,15</t>
  </si>
  <si>
    <t>n/s</t>
  </si>
  <si>
    <t>8,10,13,16</t>
  </si>
  <si>
    <t>10,15,16</t>
  </si>
  <si>
    <t>15,17</t>
  </si>
  <si>
    <t>N/S</t>
  </si>
  <si>
    <t>2,6,7,10</t>
  </si>
  <si>
    <t>4,8</t>
  </si>
  <si>
    <t>19,1,0</t>
  </si>
  <si>
    <t>0,3,4,7</t>
  </si>
  <si>
    <t>11,9,3</t>
  </si>
  <si>
    <t>0,7</t>
  </si>
  <si>
    <t>M</t>
  </si>
  <si>
    <t>3,15</t>
  </si>
  <si>
    <t>10,14,16</t>
  </si>
  <si>
    <t>1,5,13</t>
  </si>
  <si>
    <t>3,7</t>
  </si>
  <si>
    <t>2,9</t>
  </si>
  <si>
    <t>8,7,10</t>
  </si>
  <si>
    <t>6,13</t>
  </si>
  <si>
    <t>10,13</t>
  </si>
  <si>
    <t>5,8</t>
  </si>
  <si>
    <t>3,5,9</t>
  </si>
  <si>
    <t>3,7,13</t>
  </si>
  <si>
    <t>1,8,12,15,17</t>
  </si>
  <si>
    <t>0,9,12</t>
  </si>
  <si>
    <t>1,2,5,9</t>
  </si>
  <si>
    <t>7,11</t>
  </si>
  <si>
    <t>2,4</t>
  </si>
  <si>
    <t>2,6</t>
  </si>
  <si>
    <t>6,9</t>
  </si>
  <si>
    <t>1,4</t>
  </si>
  <si>
    <t>0,2,3,4,5,9,12</t>
  </si>
  <si>
    <t>2,8</t>
  </si>
  <si>
    <t>1,3,10</t>
  </si>
  <si>
    <t>2,4,8</t>
  </si>
  <si>
    <t>3,7,10</t>
  </si>
  <si>
    <t>4,6</t>
  </si>
  <si>
    <t>3,13,16,19</t>
  </si>
  <si>
    <t>4,10,14</t>
  </si>
  <si>
    <t>4,13,18</t>
  </si>
  <si>
    <t>2,6,12,15</t>
  </si>
  <si>
    <t>3,6,8,13</t>
  </si>
  <si>
    <t>5,8,10</t>
  </si>
  <si>
    <t>1,6,16</t>
  </si>
  <si>
    <t>0,2,7</t>
  </si>
  <si>
    <t>9,14,16</t>
  </si>
  <si>
    <t>6,11</t>
  </si>
  <si>
    <t>8,17</t>
  </si>
  <si>
    <t>Exit_Recall</t>
  </si>
  <si>
    <t>is_Pregnant</t>
  </si>
  <si>
    <t>is_Nursing</t>
  </si>
  <si>
    <t>Takes_Supplements</t>
  </si>
  <si>
    <t>Food_Cost</t>
  </si>
  <si>
    <t>Activity_Level</t>
  </si>
  <si>
    <t>Number_Meals</t>
  </si>
  <si>
    <t>Total_Grains</t>
  </si>
  <si>
    <t>Whole_Grains</t>
  </si>
  <si>
    <t>Refined_Grains</t>
  </si>
  <si>
    <t>Vegetables</t>
  </si>
  <si>
    <t>Fruits</t>
  </si>
  <si>
    <t>Dairy</t>
  </si>
  <si>
    <t>Protein_Foods</t>
  </si>
  <si>
    <t>Seafood</t>
  </si>
  <si>
    <t>Oils</t>
  </si>
  <si>
    <t>SoFAS</t>
  </si>
  <si>
    <t>Alcohol</t>
  </si>
  <si>
    <t>Calcium</t>
  </si>
  <si>
    <t>Carbohydrates</t>
  </si>
  <si>
    <t>Cholesterol</t>
  </si>
  <si>
    <t>Folate</t>
  </si>
  <si>
    <t>Food_Energy</t>
  </si>
  <si>
    <t>Iron</t>
  </si>
  <si>
    <t>Potassium</t>
  </si>
  <si>
    <t>Protein_Nutrient</t>
  </si>
  <si>
    <t>Sodium</t>
  </si>
  <si>
    <t>SatFat</t>
  </si>
  <si>
    <t>Total_Fiber</t>
  </si>
  <si>
    <t>Total_Fat</t>
  </si>
  <si>
    <t>Vit_A</t>
  </si>
  <si>
    <t>Vit_B6</t>
  </si>
  <si>
    <t>Vit_B12</t>
  </si>
  <si>
    <t>Vit_C</t>
  </si>
  <si>
    <t>Vit_D</t>
  </si>
  <si>
    <t>Vit_E</t>
  </si>
  <si>
    <t>HEI_Fruits</t>
  </si>
  <si>
    <t>HEI_Vegetables</t>
  </si>
  <si>
    <t>HEI_TotalGrains</t>
  </si>
  <si>
    <t>HEI_ProteinFoods</t>
  </si>
  <si>
    <t>HEI_Dairy</t>
  </si>
  <si>
    <t>HEI_SatFat</t>
  </si>
  <si>
    <t>HEI_Sodium</t>
  </si>
  <si>
    <t>HEI_WholeGrains</t>
  </si>
  <si>
    <t>HEI_Oils</t>
  </si>
  <si>
    <t>HEI_SoFAS</t>
  </si>
  <si>
    <t>HEI_WholeFruits</t>
  </si>
  <si>
    <t>HEI_DrkGrn_OrgVeg</t>
  </si>
  <si>
    <t>HEI_Total</t>
  </si>
  <si>
    <t>Time</t>
  </si>
  <si>
    <t>Weight</t>
  </si>
  <si>
    <t>Height</t>
  </si>
  <si>
    <t>BMI</t>
  </si>
  <si>
    <t>SBP</t>
  </si>
  <si>
    <t>DBP</t>
  </si>
  <si>
    <t>Pulse</t>
  </si>
  <si>
    <t>1A/2B</t>
  </si>
  <si>
    <t>Hispanic</t>
  </si>
  <si>
    <t>T3.6MO</t>
  </si>
  <si>
    <t>T2.POST</t>
  </si>
  <si>
    <t>T1.PRE</t>
  </si>
  <si>
    <t>Morning</t>
  </si>
  <si>
    <t>Afternoon</t>
  </si>
  <si>
    <t/>
  </si>
  <si>
    <t>College</t>
  </si>
  <si>
    <t>HbA1C</t>
  </si>
  <si>
    <t>Data.Date</t>
  </si>
  <si>
    <t>Data.Month</t>
  </si>
  <si>
    <t>Data.Time</t>
  </si>
  <si>
    <t>Data.Time.Cat</t>
  </si>
  <si>
    <t>BP.Instrument</t>
  </si>
  <si>
    <t>BMI.Tert</t>
  </si>
  <si>
    <t>SBP.Tert</t>
  </si>
  <si>
    <t>DBP.Tert</t>
  </si>
  <si>
    <t>HbA1C.Tert</t>
  </si>
  <si>
    <t>Pre_Collectors</t>
  </si>
  <si>
    <t>Week3_Collectors</t>
  </si>
  <si>
    <t>Post_Collectors</t>
  </si>
  <si>
    <t>6mo_Collectors</t>
  </si>
  <si>
    <t>Katie, Dwayne</t>
  </si>
  <si>
    <t>Dwayne, Katie</t>
  </si>
  <si>
    <t>Brigid, Dwayne</t>
  </si>
  <si>
    <t>Dwayne, Brigid</t>
  </si>
  <si>
    <t>Dwayne, Lauren</t>
  </si>
  <si>
    <t>Lauren, Dwayne</t>
  </si>
  <si>
    <t>Lauren, Ben</t>
  </si>
  <si>
    <t xml:space="preserve">Dwayne, </t>
  </si>
  <si>
    <t>Brigid, Katie</t>
  </si>
  <si>
    <t>Ben, Dwayne</t>
  </si>
  <si>
    <t>Carrie, Brigid</t>
  </si>
  <si>
    <t>State</t>
  </si>
  <si>
    <t>CO</t>
  </si>
  <si>
    <t>Dwayne, Ben</t>
  </si>
  <si>
    <t>Ben, Lauren</t>
  </si>
  <si>
    <t xml:space="preserve">, </t>
  </si>
  <si>
    <t>Dwayne, Carrie</t>
  </si>
  <si>
    <t>Carrie, Katie</t>
  </si>
  <si>
    <t>Carrie, Dwayne</t>
  </si>
  <si>
    <t>Ben, Brigid</t>
  </si>
  <si>
    <t xml:space="preserve">Katie, </t>
  </si>
  <si>
    <t>Brigid, Carrie</t>
  </si>
  <si>
    <t>Carrie, Ben</t>
  </si>
  <si>
    <t xml:space="preserve">Ben, </t>
  </si>
  <si>
    <t>Ben, Carrie</t>
  </si>
  <si>
    <t>1yr_Date</t>
  </si>
  <si>
    <t>1yr_Time</t>
  </si>
  <si>
    <t>1yr_Collectors</t>
  </si>
  <si>
    <t>1yr_Height1</t>
  </si>
  <si>
    <t>1yr_Height2</t>
  </si>
  <si>
    <t>1yr_Height3</t>
  </si>
  <si>
    <t>1yr_Ht_Instrument#</t>
  </si>
  <si>
    <t>1yr_Weight1</t>
  </si>
  <si>
    <t>1yr_Weight2</t>
  </si>
  <si>
    <t>1yr_Weight3</t>
  </si>
  <si>
    <t>1yr_Scale#</t>
  </si>
  <si>
    <t>1yr_SBP1</t>
  </si>
  <si>
    <t>1yr_SBP2</t>
  </si>
  <si>
    <t>1yr_SBP3</t>
  </si>
  <si>
    <t>1yr_DBP1</t>
  </si>
  <si>
    <t>1yr_DBP2</t>
  </si>
  <si>
    <t>1yr_DBP3</t>
  </si>
  <si>
    <t>1yr_Pulse1</t>
  </si>
  <si>
    <t>1yr_Pulse2</t>
  </si>
  <si>
    <t>1yr_Pulse3</t>
  </si>
  <si>
    <t>1yr_BP_Instrument#</t>
  </si>
  <si>
    <t>1yr_Ex_Hrs</t>
  </si>
  <si>
    <t>1yr_Caf_Hrs</t>
  </si>
  <si>
    <t>1yr_Diabetes_Med</t>
  </si>
  <si>
    <t>1yr_BP_Med</t>
  </si>
  <si>
    <t>1yr_HbA1c</t>
  </si>
  <si>
    <t>Dwayne, Katie, Ben</t>
  </si>
  <si>
    <t>Dwayne, Katie, Carrie</t>
  </si>
  <si>
    <t>Brigid</t>
  </si>
  <si>
    <t>Ben, Katie, Dwayne</t>
  </si>
  <si>
    <t>Dwayne, Carrie, Katie</t>
  </si>
  <si>
    <t>Ben, Carrie, Dwayne</t>
  </si>
  <si>
    <t>Dwayne, Ben, Carrie</t>
  </si>
  <si>
    <t>Week3_DBP1</t>
  </si>
  <si>
    <t>Week3_DBP2</t>
  </si>
  <si>
    <t>Week3_DBP3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</si>
</sst>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0.0"/>
  </numFmts>
  <fonts count="15" x14ac:knownFonts="1">
    <font>
      <sz val="11"/>
      <color theme="1"/>
      <name val="Calibri"/>
      <family val="2"/>
      <scheme val="minor"/>
    </font>
    <font>
      <sz val="9"/>
      <color indexed="81"/>
      <name val="Tahoma"/>
      <family val="2"/>
    </font>
    <font>
      <b/>
      <sz val="9"/>
      <color indexed="81"/>
      <name val="Tahoma"/>
      <family val="2"/>
    </font>
    <font>
      <sz val="11"/>
      <color rgb="FF9C6500"/>
      <name val="Calibri"/>
      <family val="2"/>
      <scheme val="minor"/>
    </font>
    <font>
      <b/>
      <sz val="12"/>
      <name val="Calibri"/>
      <family val="2"/>
    </font>
    <font>
      <sz val="12"/>
      <name val="Calibri"/>
      <family val="2"/>
    </font>
    <font>
      <sz val="11"/>
      <name val="Calibri"/>
      <family val="2"/>
    </font>
    <font>
      <sz val="9"/>
      <color rgb="FF000000"/>
      <name val="Tahoma"/>
      <family val="2"/>
    </font>
    <font>
      <b/>
      <sz val="9"/>
      <color rgb="FF000000"/>
      <name val="Tahoma"/>
      <family val="2"/>
    </font>
    <font>
      <sz val="11"/>
      <color theme="1"/>
      <name val="Calibri"/>
      <family val="2"/>
      <scheme val="minor"/>
    </font>
    <font>
      <b/>
      <sz val="11"/>
      <color theme="1"/>
      <name val="Calibri"/>
      <family val="2"/>
      <scheme val="minor"/>
    </font>
    <font>
      <sz val="11"/>
      <color rgb="FF9C0006"/>
      <name val="Calibri"/>
      <family val="2"/>
      <scheme val="minor"/>
    </font>
    <font>
      <b/>
      <sz val="9"/>
      <color indexed="81"/>
      <name val="Tahoma"/>
      <charset val="1"/>
    </font>
    <font>
      <b/>
      <sz val="11"/>
      <color rgb="FF9C0006"/>
      <name val="Calibri"/>
      <family val="2"/>
      <scheme val="minor"/>
    </font>
    <font>
      <b/>
      <sz val="11"/>
      <color rgb="FF9C65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rgb="FFFFEB9C"/>
      </patternFill>
    </fill>
    <fill>
      <patternFill patternType="solid">
        <fgColor theme="7" tint="0.59999389629810485"/>
        <bgColor indexed="64"/>
      </patternFill>
    </fill>
    <fill>
      <patternFill patternType="solid">
        <fgColor theme="9" tint="0.59999389629810485"/>
        <bgColor indexed="65"/>
      </patternFill>
    </fill>
    <fill>
      <patternFill patternType="solid">
        <fgColor theme="2"/>
        <bgColor indexed="64"/>
      </patternFill>
    </fill>
    <fill>
      <patternFill patternType="solid">
        <fgColor theme="5" tint="0.39997558519241921"/>
        <bgColor indexed="64"/>
      </patternFill>
    </fill>
    <fill>
      <patternFill patternType="solid">
        <fgColor rgb="FFFFC7CE"/>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double">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style="medium">
        <color indexed="64"/>
      </left>
      <right/>
      <top/>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bottom/>
      <diagonal/>
    </border>
    <border>
      <left style="thin">
        <color indexed="64"/>
      </left>
      <right style="thin">
        <color indexed="64"/>
      </right>
      <top/>
      <bottom style="double">
        <color indexed="64"/>
      </bottom>
      <diagonal/>
    </border>
    <border>
      <left/>
      <right style="thin">
        <color indexed="64"/>
      </right>
      <top style="medium">
        <color indexed="64"/>
      </top>
      <bottom style="medium">
        <color indexed="64"/>
      </bottom>
      <diagonal/>
    </border>
    <border>
      <left style="dotted">
        <color indexed="64"/>
      </left>
      <right/>
      <top/>
      <bottom/>
      <diagonal/>
    </border>
    <border>
      <left style="dotted">
        <color indexed="64"/>
      </left>
      <right style="dotted">
        <color indexed="64"/>
      </right>
      <top/>
      <bottom/>
      <diagonal/>
    </border>
    <border>
      <left/>
      <right style="dotted">
        <color indexed="64"/>
      </right>
      <top/>
      <bottom/>
      <diagonal/>
    </border>
    <border>
      <left style="thin">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double">
        <color indexed="64"/>
      </right>
      <top style="medium">
        <color indexed="64"/>
      </top>
      <bottom/>
      <diagonal/>
    </border>
    <border>
      <left style="thin">
        <color indexed="64"/>
      </left>
      <right style="double">
        <color indexed="64"/>
      </right>
      <top style="medium">
        <color indexed="64"/>
      </top>
      <bottom style="thin">
        <color indexed="64"/>
      </bottom>
      <diagonal/>
    </border>
    <border>
      <left/>
      <right style="dotted">
        <color indexed="64"/>
      </right>
      <top style="medium">
        <color indexed="64"/>
      </top>
      <bottom/>
      <diagonal/>
    </border>
    <border>
      <left style="dotted">
        <color indexed="64"/>
      </left>
      <right/>
      <top style="medium">
        <color indexed="64"/>
      </top>
      <bottom/>
      <diagonal/>
    </border>
    <border>
      <left style="dotted">
        <color indexed="64"/>
      </left>
      <right style="dotted">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double">
        <color indexed="64"/>
      </right>
      <top/>
      <bottom style="medium">
        <color indexed="64"/>
      </bottom>
      <diagonal/>
    </border>
    <border>
      <left/>
      <right style="dotted">
        <color indexed="64"/>
      </right>
      <top/>
      <bottom style="medium">
        <color indexed="64"/>
      </bottom>
      <diagonal/>
    </border>
    <border>
      <left style="dotted">
        <color indexed="64"/>
      </left>
      <right/>
      <top/>
      <bottom style="medium">
        <color indexed="64"/>
      </bottom>
      <diagonal/>
    </border>
    <border>
      <left style="dotted">
        <color indexed="64"/>
      </left>
      <right style="dotted">
        <color indexed="64"/>
      </right>
      <top/>
      <bottom style="medium">
        <color indexed="64"/>
      </bottom>
      <diagonal/>
    </border>
    <border>
      <left/>
      <right style="medium">
        <color indexed="64"/>
      </right>
      <top/>
      <bottom style="medium">
        <color indexed="64"/>
      </bottom>
      <diagonal/>
    </border>
  </borders>
  <cellStyleXfs count="4">
    <xf numFmtId="0" fontId="0" fillId="0" borderId="0"/>
    <xf numFmtId="0" fontId="3" fillId="3" borderId="0" applyNumberFormat="0" applyBorder="0" applyAlignment="0" applyProtection="0"/>
    <xf numFmtId="0" fontId="9" fillId="5" borderId="0" applyNumberFormat="0" applyBorder="0" applyAlignment="0" applyProtection="0"/>
    <xf numFmtId="0" fontId="11" fillId="8" borderId="0" applyNumberFormat="0" applyBorder="0" applyAlignment="0" applyProtection="0"/>
  </cellStyleXfs>
  <cellXfs count="274">
    <xf numFmtId="0" fontId="0" fillId="0" borderId="0" xfId="0"/>
    <xf numFmtId="1" fontId="0" fillId="0" borderId="1" xfId="0" applyNumberFormat="1" applyBorder="1" applyAlignment="1">
      <alignment horizontal="center"/>
    </xf>
    <xf numFmtId="1" fontId="0" fillId="0" borderId="2" xfId="0" applyNumberFormat="1" applyBorder="1" applyAlignment="1">
      <alignment horizontal="center"/>
    </xf>
    <xf numFmtId="14" fontId="0" fillId="0" borderId="3" xfId="0" applyNumberFormat="1" applyBorder="1" applyAlignment="1">
      <alignment horizontal="center"/>
    </xf>
    <xf numFmtId="1" fontId="0" fillId="0" borderId="3" xfId="0" applyNumberFormat="1" applyBorder="1" applyAlignment="1">
      <alignment horizontal="center"/>
    </xf>
    <xf numFmtId="1" fontId="0" fillId="0" borderId="0" xfId="0" applyNumberFormat="1" applyBorder="1" applyAlignment="1">
      <alignment horizontal="center"/>
    </xf>
    <xf numFmtId="1" fontId="0" fillId="0" borderId="4" xfId="0" applyNumberFormat="1" applyBorder="1" applyAlignment="1">
      <alignment horizontal="center"/>
    </xf>
    <xf numFmtId="164" fontId="0" fillId="0" borderId="0" xfId="0" applyNumberFormat="1" applyBorder="1" applyAlignment="1">
      <alignment horizontal="center"/>
    </xf>
    <xf numFmtId="14" fontId="0" fillId="0" borderId="0" xfId="0" applyNumberFormat="1" applyBorder="1" applyAlignment="1">
      <alignment horizontal="center"/>
    </xf>
    <xf numFmtId="0" fontId="0" fillId="0" borderId="0" xfId="0" applyBorder="1" applyAlignment="1">
      <alignment horizontal="center"/>
    </xf>
    <xf numFmtId="2" fontId="0" fillId="0" borderId="6" xfId="0" applyNumberFormat="1" applyBorder="1" applyAlignment="1">
      <alignment horizontal="center"/>
    </xf>
    <xf numFmtId="1" fontId="0" fillId="0" borderId="6" xfId="0" applyNumberFormat="1" applyBorder="1" applyAlignment="1">
      <alignment horizontal="center"/>
    </xf>
    <xf numFmtId="2" fontId="0" fillId="0" borderId="4" xfId="0" applyNumberForma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165" fontId="0" fillId="0" borderId="4" xfId="0" applyNumberFormat="1" applyBorder="1" applyAlignment="1">
      <alignment horizontal="center"/>
    </xf>
    <xf numFmtId="165" fontId="0" fillId="0" borderId="3" xfId="0" applyNumberFormat="1" applyBorder="1" applyAlignment="1">
      <alignment horizontal="center"/>
    </xf>
    <xf numFmtId="165" fontId="0" fillId="0" borderId="0" xfId="0" applyNumberFormat="1" applyBorder="1" applyAlignment="1">
      <alignment horizontal="center"/>
    </xf>
    <xf numFmtId="1" fontId="0" fillId="2" borderId="2" xfId="0" applyNumberFormat="1" applyFill="1" applyBorder="1" applyAlignment="1">
      <alignment horizontal="center"/>
    </xf>
    <xf numFmtId="14" fontId="0" fillId="2" borderId="3" xfId="0" applyNumberFormat="1" applyFill="1" applyBorder="1" applyAlignment="1">
      <alignment horizontal="center"/>
    </xf>
    <xf numFmtId="164" fontId="0" fillId="2" borderId="0" xfId="0" applyNumberFormat="1" applyFill="1" applyBorder="1" applyAlignment="1">
      <alignment horizontal="center"/>
    </xf>
    <xf numFmtId="1" fontId="0" fillId="2" borderId="0" xfId="0" applyNumberFormat="1" applyFill="1" applyBorder="1" applyAlignment="1">
      <alignment horizontal="center"/>
    </xf>
    <xf numFmtId="1" fontId="0" fillId="2" borderId="4" xfId="0" applyNumberFormat="1" applyFill="1" applyBorder="1" applyAlignment="1">
      <alignment horizontal="center"/>
    </xf>
    <xf numFmtId="165" fontId="0" fillId="2" borderId="3" xfId="0" applyNumberFormat="1" applyFill="1" applyBorder="1" applyAlignment="1">
      <alignment horizontal="center"/>
    </xf>
    <xf numFmtId="165" fontId="0" fillId="2" borderId="0" xfId="0" applyNumberFormat="1" applyFill="1" applyBorder="1" applyAlignment="1">
      <alignment horizontal="center"/>
    </xf>
    <xf numFmtId="1" fontId="0" fillId="2" borderId="3" xfId="0" applyNumberFormat="1" applyFill="1" applyBorder="1" applyAlignment="1">
      <alignment horizontal="center"/>
    </xf>
    <xf numFmtId="165" fontId="0" fillId="2" borderId="4" xfId="0" applyNumberFormat="1" applyFill="1" applyBorder="1" applyAlignment="1">
      <alignment horizontal="center"/>
    </xf>
    <xf numFmtId="2" fontId="0" fillId="2" borderId="6" xfId="0" applyNumberFormat="1" applyFill="1" applyBorder="1" applyAlignment="1">
      <alignment horizontal="center"/>
    </xf>
    <xf numFmtId="14" fontId="0" fillId="2" borderId="0" xfId="0" applyNumberFormat="1" applyFill="1" applyBorder="1" applyAlignment="1">
      <alignment horizontal="center"/>
    </xf>
    <xf numFmtId="1" fontId="0" fillId="2" borderId="6" xfId="0" applyNumberFormat="1" applyFill="1" applyBorder="1" applyAlignment="1">
      <alignment horizontal="center"/>
    </xf>
    <xf numFmtId="0" fontId="0" fillId="2" borderId="0" xfId="0" applyFill="1" applyBorder="1" applyAlignment="1">
      <alignment horizontal="center"/>
    </xf>
    <xf numFmtId="0" fontId="0" fillId="2" borderId="4" xfId="0" applyFill="1" applyBorder="1" applyAlignment="1">
      <alignment horizontal="center"/>
    </xf>
    <xf numFmtId="0" fontId="0" fillId="2" borderId="3" xfId="0" applyFill="1" applyBorder="1" applyAlignment="1">
      <alignment horizontal="center"/>
    </xf>
    <xf numFmtId="0" fontId="0" fillId="2" borderId="6" xfId="0" applyFill="1" applyBorder="1" applyAlignment="1">
      <alignment horizontal="center"/>
    </xf>
    <xf numFmtId="165" fontId="0" fillId="0" borderId="6" xfId="0" applyNumberFormat="1" applyBorder="1" applyAlignment="1">
      <alignment horizontal="center"/>
    </xf>
    <xf numFmtId="1" fontId="3" fillId="3" borderId="2" xfId="1" applyNumberFormat="1" applyBorder="1" applyAlignment="1">
      <alignment horizontal="center"/>
    </xf>
    <xf numFmtId="165" fontId="0" fillId="2" borderId="6" xfId="0" applyNumberFormat="1" applyFill="1" applyBorder="1" applyAlignment="1">
      <alignment horizontal="center"/>
    </xf>
    <xf numFmtId="14" fontId="0" fillId="0" borderId="0" xfId="0" applyNumberFormat="1" applyFill="1" applyBorder="1" applyAlignment="1">
      <alignment horizontal="center"/>
    </xf>
    <xf numFmtId="164" fontId="0" fillId="0" borderId="0" xfId="0" applyNumberFormat="1" applyFill="1" applyBorder="1" applyAlignment="1">
      <alignment horizontal="center"/>
    </xf>
    <xf numFmtId="0" fontId="4" fillId="0" borderId="7" xfId="0" applyFont="1" applyFill="1" applyBorder="1" applyAlignment="1">
      <alignment horizontal="left"/>
    </xf>
    <xf numFmtId="0" fontId="4" fillId="0" borderId="8" xfId="0" applyFont="1" applyFill="1" applyBorder="1" applyAlignment="1">
      <alignment horizontal="left"/>
    </xf>
    <xf numFmtId="0" fontId="4" fillId="0" borderId="9" xfId="0" applyFont="1" applyFill="1" applyBorder="1" applyAlignment="1">
      <alignment horizontal="left"/>
    </xf>
    <xf numFmtId="0" fontId="5" fillId="0" borderId="10" xfId="0" applyFont="1" applyFill="1" applyBorder="1" applyAlignment="1">
      <alignment horizontal="left"/>
    </xf>
    <xf numFmtId="0" fontId="5" fillId="0" borderId="1" xfId="0" applyFont="1" applyFill="1" applyBorder="1" applyAlignment="1">
      <alignment horizontal="center"/>
    </xf>
    <xf numFmtId="0" fontId="6" fillId="0" borderId="1" xfId="0" applyFont="1" applyFill="1" applyBorder="1" applyAlignment="1">
      <alignment horizontal="left"/>
    </xf>
    <xf numFmtId="0" fontId="6" fillId="0" borderId="11" xfId="0" applyFont="1" applyFill="1" applyBorder="1" applyAlignment="1">
      <alignment horizontal="left"/>
    </xf>
    <xf numFmtId="0" fontId="5" fillId="0" borderId="10" xfId="1" applyFont="1" applyFill="1" applyBorder="1" applyAlignment="1">
      <alignment horizontal="left"/>
    </xf>
    <xf numFmtId="0" fontId="5" fillId="0" borderId="1" xfId="1" applyFont="1" applyFill="1" applyBorder="1" applyAlignment="1">
      <alignment horizontal="center"/>
    </xf>
    <xf numFmtId="0" fontId="5" fillId="0" borderId="12" xfId="0" applyFont="1" applyFill="1" applyBorder="1" applyAlignment="1">
      <alignment horizontal="left"/>
    </xf>
    <xf numFmtId="0" fontId="5" fillId="0" borderId="13" xfId="0" applyFont="1" applyFill="1" applyBorder="1" applyAlignment="1">
      <alignment horizontal="center"/>
    </xf>
    <xf numFmtId="0" fontId="6" fillId="0" borderId="13" xfId="0" applyFont="1" applyFill="1" applyBorder="1" applyAlignment="1">
      <alignment horizontal="left"/>
    </xf>
    <xf numFmtId="0" fontId="6" fillId="0" borderId="14" xfId="0" applyFont="1" applyFill="1" applyBorder="1" applyAlignment="1">
      <alignment horizontal="left"/>
    </xf>
    <xf numFmtId="1" fontId="4" fillId="0" borderId="8" xfId="0" applyNumberFormat="1" applyFont="1" applyFill="1" applyBorder="1" applyAlignment="1">
      <alignment horizontal="left"/>
    </xf>
    <xf numFmtId="1" fontId="6" fillId="0" borderId="1" xfId="0" applyNumberFormat="1" applyFont="1" applyFill="1" applyBorder="1" applyAlignment="1">
      <alignment horizontal="left"/>
    </xf>
    <xf numFmtId="2" fontId="6" fillId="0" borderId="1" xfId="0" applyNumberFormat="1" applyFont="1" applyFill="1" applyBorder="1" applyAlignment="1">
      <alignment horizontal="left"/>
    </xf>
    <xf numFmtId="2" fontId="6" fillId="0" borderId="11" xfId="0" applyNumberFormat="1" applyFont="1" applyFill="1" applyBorder="1" applyAlignment="1">
      <alignment horizontal="left"/>
    </xf>
    <xf numFmtId="1" fontId="6" fillId="0" borderId="13" xfId="0" applyNumberFormat="1" applyFont="1" applyFill="1" applyBorder="1" applyAlignment="1">
      <alignment horizontal="left"/>
    </xf>
    <xf numFmtId="2" fontId="6" fillId="0" borderId="13" xfId="0" applyNumberFormat="1" applyFont="1" applyFill="1" applyBorder="1" applyAlignment="1">
      <alignment horizontal="left"/>
    </xf>
    <xf numFmtId="2" fontId="6" fillId="0" borderId="14" xfId="0" applyNumberFormat="1" applyFont="1" applyFill="1" applyBorder="1" applyAlignment="1">
      <alignment horizontal="left"/>
    </xf>
    <xf numFmtId="1" fontId="6" fillId="0" borderId="11" xfId="0" applyNumberFormat="1" applyFont="1" applyFill="1" applyBorder="1" applyAlignment="1">
      <alignment horizontal="left"/>
    </xf>
    <xf numFmtId="1" fontId="6" fillId="0" borderId="14" xfId="0" applyNumberFormat="1" applyFont="1" applyFill="1" applyBorder="1" applyAlignment="1">
      <alignment horizontal="left"/>
    </xf>
    <xf numFmtId="1" fontId="0" fillId="2" borderId="1" xfId="0" applyNumberFormat="1" applyFill="1" applyBorder="1" applyAlignment="1">
      <alignment horizontal="center"/>
    </xf>
    <xf numFmtId="1" fontId="3" fillId="3" borderId="1" xfId="1" applyNumberFormat="1" applyBorder="1" applyAlignment="1">
      <alignment horizontal="center"/>
    </xf>
    <xf numFmtId="18" fontId="0" fillId="0" borderId="0" xfId="0" applyNumberFormat="1" applyBorder="1" applyAlignment="1">
      <alignment horizontal="center"/>
    </xf>
    <xf numFmtId="1" fontId="0" fillId="4" borderId="2" xfId="0" applyNumberFormat="1" applyFill="1" applyBorder="1" applyAlignment="1">
      <alignment horizontal="center"/>
    </xf>
    <xf numFmtId="1" fontId="0" fillId="0" borderId="15" xfId="0" applyNumberFormat="1" applyBorder="1" applyAlignment="1">
      <alignment horizontal="center"/>
    </xf>
    <xf numFmtId="1" fontId="0" fillId="0" borderId="16" xfId="0" applyNumberFormat="1" applyBorder="1" applyAlignment="1">
      <alignment horizontal="center"/>
    </xf>
    <xf numFmtId="1" fontId="0" fillId="6" borderId="2" xfId="0" applyNumberFormat="1" applyFill="1" applyBorder="1" applyAlignment="1">
      <alignment horizontal="center"/>
    </xf>
    <xf numFmtId="14" fontId="0" fillId="6" borderId="3" xfId="0" applyNumberFormat="1" applyFill="1" applyBorder="1" applyAlignment="1">
      <alignment horizontal="center"/>
    </xf>
    <xf numFmtId="164" fontId="0" fillId="6" borderId="0" xfId="0" applyNumberFormat="1" applyFill="1" applyBorder="1" applyAlignment="1">
      <alignment horizontal="center"/>
    </xf>
    <xf numFmtId="1" fontId="0" fillId="6" borderId="0" xfId="0" applyNumberFormat="1" applyFill="1" applyBorder="1" applyAlignment="1">
      <alignment horizontal="center"/>
    </xf>
    <xf numFmtId="1" fontId="0" fillId="6" borderId="4" xfId="0" applyNumberFormat="1" applyFill="1" applyBorder="1" applyAlignment="1">
      <alignment horizontal="center"/>
    </xf>
    <xf numFmtId="165" fontId="0" fillId="6" borderId="3" xfId="0" applyNumberFormat="1" applyFill="1" applyBorder="1" applyAlignment="1">
      <alignment horizontal="center"/>
    </xf>
    <xf numFmtId="165" fontId="0" fillId="6" borderId="0" xfId="0" applyNumberFormat="1" applyFill="1" applyBorder="1" applyAlignment="1">
      <alignment horizontal="center"/>
    </xf>
    <xf numFmtId="1" fontId="0" fillId="6" borderId="3" xfId="0" applyNumberFormat="1" applyFill="1" applyBorder="1" applyAlignment="1">
      <alignment horizontal="center"/>
    </xf>
    <xf numFmtId="165" fontId="0" fillId="6" borderId="4" xfId="0" applyNumberFormat="1" applyFill="1" applyBorder="1" applyAlignment="1">
      <alignment horizontal="center"/>
    </xf>
    <xf numFmtId="2" fontId="0" fillId="6" borderId="6" xfId="0" applyNumberFormat="1" applyFill="1" applyBorder="1" applyAlignment="1">
      <alignment horizontal="center"/>
    </xf>
    <xf numFmtId="14" fontId="0" fillId="6" borderId="0" xfId="0" applyNumberFormat="1" applyFill="1" applyBorder="1" applyAlignment="1">
      <alignment horizontal="center"/>
    </xf>
    <xf numFmtId="1" fontId="0" fillId="6" borderId="6" xfId="0" applyNumberFormat="1" applyFill="1" applyBorder="1" applyAlignment="1">
      <alignment horizontal="center"/>
    </xf>
    <xf numFmtId="0" fontId="0" fillId="6" borderId="0" xfId="0" applyFill="1" applyBorder="1" applyAlignment="1">
      <alignment horizontal="center"/>
    </xf>
    <xf numFmtId="0" fontId="0" fillId="6" borderId="4" xfId="0" applyFill="1" applyBorder="1" applyAlignment="1">
      <alignment horizontal="center"/>
    </xf>
    <xf numFmtId="0" fontId="0" fillId="6" borderId="3" xfId="0" applyFill="1" applyBorder="1" applyAlignment="1">
      <alignment horizontal="center"/>
    </xf>
    <xf numFmtId="0" fontId="0" fillId="6" borderId="6" xfId="0" applyFill="1" applyBorder="1" applyAlignment="1">
      <alignment horizontal="center"/>
    </xf>
    <xf numFmtId="18" fontId="0" fillId="6" borderId="0" xfId="0" applyNumberFormat="1" applyFill="1" applyBorder="1" applyAlignment="1">
      <alignment horizontal="center"/>
    </xf>
    <xf numFmtId="165" fontId="0" fillId="6" borderId="6" xfId="0" applyNumberFormat="1" applyFill="1"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24" xfId="0" applyBorder="1" applyAlignment="1">
      <alignment horizontal="center"/>
    </xf>
    <xf numFmtId="0" fontId="0" fillId="0" borderId="15" xfId="0" applyBorder="1" applyAlignment="1">
      <alignment horizontal="center"/>
    </xf>
    <xf numFmtId="2" fontId="0" fillId="0" borderId="15" xfId="0" applyNumberFormat="1" applyBorder="1" applyAlignment="1">
      <alignment horizontal="center"/>
    </xf>
    <xf numFmtId="2" fontId="0" fillId="0" borderId="19" xfId="0" applyNumberFormat="1" applyBorder="1" applyAlignment="1">
      <alignment horizontal="center"/>
    </xf>
    <xf numFmtId="1" fontId="0" fillId="0" borderId="21" xfId="0" applyNumberFormat="1" applyBorder="1" applyAlignment="1">
      <alignment horizontal="center"/>
    </xf>
    <xf numFmtId="14" fontId="0" fillId="0" borderId="22" xfId="0" applyNumberFormat="1"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2" fontId="0" fillId="0" borderId="5" xfId="0" applyNumberFormat="1" applyBorder="1" applyAlignment="1">
      <alignment horizontal="center"/>
    </xf>
    <xf numFmtId="1" fontId="0" fillId="0" borderId="10" xfId="0" applyNumberFormat="1" applyBorder="1" applyAlignment="1">
      <alignment horizontal="center"/>
    </xf>
    <xf numFmtId="0" fontId="0" fillId="0" borderId="16" xfId="0" applyBorder="1" applyAlignment="1">
      <alignment horizontal="center"/>
    </xf>
    <xf numFmtId="2" fontId="0" fillId="0" borderId="16" xfId="0" applyNumberFormat="1" applyBorder="1" applyAlignment="1">
      <alignment horizontal="center"/>
    </xf>
    <xf numFmtId="2" fontId="0" fillId="0" borderId="18" xfId="0" applyNumberFormat="1" applyBorder="1" applyAlignment="1">
      <alignment horizontal="center"/>
    </xf>
    <xf numFmtId="1" fontId="0" fillId="0" borderId="20" xfId="0" applyNumberFormat="1" applyBorder="1" applyAlignment="1">
      <alignment horizontal="center"/>
    </xf>
    <xf numFmtId="14" fontId="0" fillId="0" borderId="23" xfId="0" applyNumberFormat="1" applyBorder="1" applyAlignment="1">
      <alignment horizontal="center"/>
    </xf>
    <xf numFmtId="164" fontId="0" fillId="0" borderId="17" xfId="0" applyNumberFormat="1" applyBorder="1" applyAlignment="1">
      <alignment horizontal="center"/>
    </xf>
    <xf numFmtId="0" fontId="0" fillId="0" borderId="15" xfId="0" applyFill="1" applyBorder="1" applyAlignment="1">
      <alignment horizontal="center"/>
    </xf>
    <xf numFmtId="0" fontId="0" fillId="0" borderId="1" xfId="0" applyFill="1" applyBorder="1" applyAlignment="1">
      <alignment horizontal="center"/>
    </xf>
    <xf numFmtId="0" fontId="0" fillId="0" borderId="16" xfId="0" applyFill="1" applyBorder="1" applyAlignment="1">
      <alignment horizontal="center"/>
    </xf>
    <xf numFmtId="0" fontId="10" fillId="5" borderId="25" xfId="2" applyFont="1" applyBorder="1" applyAlignment="1">
      <alignment horizontal="center"/>
    </xf>
    <xf numFmtId="0" fontId="10" fillId="5" borderId="26" xfId="2" applyFont="1" applyBorder="1" applyAlignment="1">
      <alignment horizontal="center"/>
    </xf>
    <xf numFmtId="2" fontId="10" fillId="5" borderId="27" xfId="2" applyNumberFormat="1" applyFont="1" applyBorder="1" applyAlignment="1">
      <alignment horizontal="center"/>
    </xf>
    <xf numFmtId="2" fontId="10" fillId="5" borderId="25" xfId="2" applyNumberFormat="1" applyFont="1" applyBorder="1" applyAlignment="1">
      <alignment horizontal="center"/>
    </xf>
    <xf numFmtId="0" fontId="10" fillId="5" borderId="28" xfId="2" applyFont="1" applyBorder="1" applyAlignment="1">
      <alignment horizontal="center"/>
    </xf>
    <xf numFmtId="0" fontId="10" fillId="5" borderId="29" xfId="2" applyFont="1" applyBorder="1" applyAlignment="1">
      <alignment horizontal="center"/>
    </xf>
    <xf numFmtId="0" fontId="10" fillId="5" borderId="27" xfId="2" applyFont="1" applyBorder="1" applyAlignment="1">
      <alignment horizontal="center"/>
    </xf>
    <xf numFmtId="0" fontId="10" fillId="5" borderId="30" xfId="2" applyFont="1" applyBorder="1" applyAlignment="1">
      <alignment horizontal="center"/>
    </xf>
    <xf numFmtId="0" fontId="0" fillId="0" borderId="31" xfId="0" applyBorder="1" applyAlignment="1">
      <alignment horizontal="center"/>
    </xf>
    <xf numFmtId="0" fontId="0" fillId="0" borderId="11" xfId="0" applyBorder="1" applyAlignment="1">
      <alignment horizontal="center"/>
    </xf>
    <xf numFmtId="0" fontId="0" fillId="0" borderId="32" xfId="0" applyBorder="1" applyAlignment="1">
      <alignment horizontal="center"/>
    </xf>
    <xf numFmtId="1" fontId="0" fillId="0" borderId="33" xfId="0" applyNumberFormat="1" applyBorder="1" applyAlignment="1">
      <alignment horizontal="center"/>
    </xf>
    <xf numFmtId="1" fontId="0" fillId="0" borderId="24" xfId="0" applyNumberFormat="1" applyBorder="1" applyAlignment="1">
      <alignment horizontal="center"/>
    </xf>
    <xf numFmtId="0" fontId="0" fillId="0" borderId="33" xfId="0" applyBorder="1" applyAlignment="1">
      <alignment horizontal="center"/>
    </xf>
    <xf numFmtId="18" fontId="0" fillId="0" borderId="17" xfId="0" applyNumberFormat="1" applyBorder="1" applyAlignment="1">
      <alignment horizontal="center"/>
    </xf>
    <xf numFmtId="1" fontId="0" fillId="0" borderId="34" xfId="0" applyNumberFormat="1" applyBorder="1" applyAlignment="1">
      <alignment horizontal="center"/>
    </xf>
    <xf numFmtId="2" fontId="0" fillId="0" borderId="3" xfId="0" applyNumberFormat="1" applyBorder="1" applyAlignment="1">
      <alignment horizontal="center"/>
    </xf>
    <xf numFmtId="0" fontId="10" fillId="5" borderId="35" xfId="2" applyFont="1" applyBorder="1" applyAlignment="1">
      <alignment horizontal="center"/>
    </xf>
    <xf numFmtId="1" fontId="3" fillId="7" borderId="2" xfId="1" applyNumberFormat="1" applyFill="1" applyBorder="1" applyAlignment="1">
      <alignment horizontal="center"/>
    </xf>
    <xf numFmtId="1" fontId="0" fillId="7" borderId="3" xfId="0" applyNumberFormat="1" applyFill="1" applyBorder="1" applyAlignment="1">
      <alignment horizontal="center"/>
    </xf>
    <xf numFmtId="14" fontId="3" fillId="7" borderId="3" xfId="1" applyNumberFormat="1" applyFill="1" applyBorder="1" applyAlignment="1">
      <alignment horizontal="center"/>
    </xf>
    <xf numFmtId="164" fontId="3" fillId="7" borderId="0" xfId="1" applyNumberFormat="1" applyFill="1" applyBorder="1" applyAlignment="1">
      <alignment horizontal="center"/>
    </xf>
    <xf numFmtId="164" fontId="0" fillId="7" borderId="0" xfId="0" applyNumberFormat="1" applyFill="1" applyBorder="1" applyAlignment="1">
      <alignment horizontal="center"/>
    </xf>
    <xf numFmtId="165" fontId="3" fillId="7" borderId="3" xfId="1" applyNumberFormat="1" applyFill="1" applyBorder="1" applyAlignment="1">
      <alignment horizontal="center"/>
    </xf>
    <xf numFmtId="165" fontId="3" fillId="7" borderId="0" xfId="1" applyNumberFormat="1" applyFill="1" applyBorder="1" applyAlignment="1">
      <alignment horizontal="center"/>
    </xf>
    <xf numFmtId="1" fontId="3" fillId="7" borderId="4" xfId="1" applyNumberFormat="1" applyFill="1" applyBorder="1" applyAlignment="1">
      <alignment horizontal="center"/>
    </xf>
    <xf numFmtId="1" fontId="3" fillId="7" borderId="3" xfId="1" applyNumberFormat="1" applyFill="1" applyBorder="1" applyAlignment="1">
      <alignment horizontal="center"/>
    </xf>
    <xf numFmtId="1" fontId="3" fillId="7" borderId="0" xfId="1" applyNumberFormat="1" applyFill="1" applyBorder="1" applyAlignment="1">
      <alignment horizontal="center"/>
    </xf>
    <xf numFmtId="165" fontId="3" fillId="7" borderId="4" xfId="1" applyNumberFormat="1" applyFill="1" applyBorder="1" applyAlignment="1">
      <alignment horizontal="center"/>
    </xf>
    <xf numFmtId="2" fontId="3" fillId="7" borderId="6" xfId="1" applyNumberFormat="1" applyFill="1" applyBorder="1" applyAlignment="1">
      <alignment horizontal="center"/>
    </xf>
    <xf numFmtId="14" fontId="3" fillId="7" borderId="0" xfId="1" applyNumberFormat="1" applyFill="1" applyBorder="1" applyAlignment="1">
      <alignment horizontal="center"/>
    </xf>
    <xf numFmtId="1" fontId="3" fillId="7" borderId="6" xfId="1" applyNumberFormat="1" applyFill="1" applyBorder="1" applyAlignment="1">
      <alignment horizontal="center"/>
    </xf>
    <xf numFmtId="0" fontId="3" fillId="7" borderId="3" xfId="1" applyFill="1" applyBorder="1" applyAlignment="1">
      <alignment horizontal="center"/>
    </xf>
    <xf numFmtId="0" fontId="3" fillId="7" borderId="0" xfId="1" applyFill="1" applyBorder="1" applyAlignment="1">
      <alignment horizontal="center"/>
    </xf>
    <xf numFmtId="0" fontId="3" fillId="7" borderId="4" xfId="1" applyFill="1" applyBorder="1" applyAlignment="1">
      <alignment horizontal="center"/>
    </xf>
    <xf numFmtId="0" fontId="3" fillId="7" borderId="6" xfId="1" applyFill="1" applyBorder="1" applyAlignment="1">
      <alignment horizontal="center"/>
    </xf>
    <xf numFmtId="18" fontId="0" fillId="7" borderId="0" xfId="0" applyNumberFormat="1" applyFill="1" applyBorder="1" applyAlignment="1">
      <alignment horizontal="center"/>
    </xf>
    <xf numFmtId="165" fontId="3" fillId="7" borderId="6" xfId="1" applyNumberFormat="1" applyFill="1" applyBorder="1" applyAlignment="1">
      <alignment horizontal="center"/>
    </xf>
    <xf numFmtId="1" fontId="0" fillId="7" borderId="2" xfId="0" applyNumberFormat="1" applyFill="1" applyBorder="1" applyAlignment="1">
      <alignment horizontal="center"/>
    </xf>
    <xf numFmtId="14" fontId="0" fillId="7" borderId="3" xfId="0" applyNumberFormat="1" applyFill="1" applyBorder="1" applyAlignment="1">
      <alignment horizontal="center"/>
    </xf>
    <xf numFmtId="165" fontId="0" fillId="7" borderId="3" xfId="0" applyNumberFormat="1" applyFill="1" applyBorder="1" applyAlignment="1">
      <alignment horizontal="center"/>
    </xf>
    <xf numFmtId="165" fontId="0" fillId="7" borderId="0" xfId="0" applyNumberFormat="1" applyFill="1" applyBorder="1" applyAlignment="1">
      <alignment horizontal="center"/>
    </xf>
    <xf numFmtId="1" fontId="0" fillId="7" borderId="4" xfId="0" applyNumberFormat="1" applyFill="1" applyBorder="1" applyAlignment="1">
      <alignment horizontal="center"/>
    </xf>
    <xf numFmtId="1" fontId="0" fillId="7" borderId="0" xfId="0" applyNumberFormat="1" applyFill="1" applyBorder="1" applyAlignment="1">
      <alignment horizontal="center"/>
    </xf>
    <xf numFmtId="165" fontId="0" fillId="7" borderId="4" xfId="0" applyNumberFormat="1" applyFill="1" applyBorder="1" applyAlignment="1">
      <alignment horizontal="center"/>
    </xf>
    <xf numFmtId="2" fontId="0" fillId="7" borderId="6" xfId="0" applyNumberFormat="1" applyFill="1" applyBorder="1" applyAlignment="1">
      <alignment horizontal="center"/>
    </xf>
    <xf numFmtId="14" fontId="0" fillId="7" borderId="0" xfId="0" applyNumberFormat="1" applyFill="1" applyBorder="1" applyAlignment="1">
      <alignment horizontal="center"/>
    </xf>
    <xf numFmtId="1" fontId="0" fillId="7" borderId="6" xfId="0" applyNumberFormat="1" applyFill="1" applyBorder="1" applyAlignment="1">
      <alignment horizontal="center"/>
    </xf>
    <xf numFmtId="0" fontId="0" fillId="7" borderId="3" xfId="0" applyFill="1" applyBorder="1" applyAlignment="1">
      <alignment horizontal="center"/>
    </xf>
    <xf numFmtId="0" fontId="0" fillId="7" borderId="0" xfId="0" applyFill="1" applyBorder="1" applyAlignment="1">
      <alignment horizontal="center"/>
    </xf>
    <xf numFmtId="0" fontId="0" fillId="7" borderId="4" xfId="0" applyFill="1" applyBorder="1" applyAlignment="1">
      <alignment horizontal="center"/>
    </xf>
    <xf numFmtId="0" fontId="0" fillId="7" borderId="6" xfId="0" applyFill="1" applyBorder="1" applyAlignment="1">
      <alignment horizontal="center"/>
    </xf>
    <xf numFmtId="165" fontId="0" fillId="7" borderId="6" xfId="0" applyNumberFormat="1" applyFill="1" applyBorder="1" applyAlignment="1">
      <alignment horizontal="center"/>
    </xf>
    <xf numFmtId="165" fontId="0" fillId="0" borderId="36" xfId="0" applyNumberFormat="1" applyBorder="1" applyAlignment="1">
      <alignment horizontal="center"/>
    </xf>
    <xf numFmtId="165" fontId="0" fillId="6" borderId="36" xfId="0" applyNumberFormat="1" applyFill="1" applyBorder="1" applyAlignment="1">
      <alignment horizontal="center"/>
    </xf>
    <xf numFmtId="165" fontId="0" fillId="2" borderId="36" xfId="0" applyNumberFormat="1" applyFill="1" applyBorder="1" applyAlignment="1">
      <alignment horizontal="center"/>
    </xf>
    <xf numFmtId="165" fontId="3" fillId="7" borderId="36" xfId="1" applyNumberFormat="1" applyFill="1" applyBorder="1" applyAlignment="1">
      <alignment horizontal="center"/>
    </xf>
    <xf numFmtId="165" fontId="0" fillId="7" borderId="36" xfId="0" applyNumberFormat="1" applyFill="1" applyBorder="1" applyAlignment="1">
      <alignment horizontal="center"/>
    </xf>
    <xf numFmtId="165" fontId="0" fillId="0" borderId="38" xfId="0" applyNumberFormat="1" applyBorder="1" applyAlignment="1">
      <alignment horizontal="center"/>
    </xf>
    <xf numFmtId="165" fontId="0" fillId="6" borderId="38" xfId="0" applyNumberFormat="1" applyFill="1" applyBorder="1" applyAlignment="1">
      <alignment horizontal="center"/>
    </xf>
    <xf numFmtId="165" fontId="0" fillId="2" borderId="38" xfId="0" applyNumberFormat="1" applyFill="1" applyBorder="1" applyAlignment="1">
      <alignment horizontal="center"/>
    </xf>
    <xf numFmtId="165" fontId="3" fillId="7" borderId="38" xfId="1" applyNumberFormat="1" applyFill="1" applyBorder="1" applyAlignment="1">
      <alignment horizontal="center"/>
    </xf>
    <xf numFmtId="165" fontId="0" fillId="7" borderId="38" xfId="0" applyNumberFormat="1" applyFill="1" applyBorder="1" applyAlignment="1">
      <alignment horizontal="center"/>
    </xf>
    <xf numFmtId="1" fontId="0" fillId="0" borderId="38" xfId="0" applyNumberFormat="1" applyBorder="1" applyAlignment="1">
      <alignment horizontal="center"/>
    </xf>
    <xf numFmtId="1" fontId="0" fillId="6" borderId="38" xfId="0" applyNumberFormat="1" applyFill="1" applyBorder="1" applyAlignment="1">
      <alignment horizontal="center"/>
    </xf>
    <xf numFmtId="1" fontId="0" fillId="2" borderId="38" xfId="0" applyNumberFormat="1" applyFill="1" applyBorder="1" applyAlignment="1">
      <alignment horizontal="center"/>
    </xf>
    <xf numFmtId="1" fontId="3" fillId="7" borderId="38" xfId="1" applyNumberFormat="1" applyFill="1" applyBorder="1" applyAlignment="1">
      <alignment horizontal="center"/>
    </xf>
    <xf numFmtId="1" fontId="0" fillId="7" borderId="38" xfId="0" applyNumberFormat="1" applyFill="1" applyBorder="1" applyAlignment="1">
      <alignment horizontal="center"/>
    </xf>
    <xf numFmtId="165" fontId="0" fillId="0" borderId="37" xfId="0" applyNumberFormat="1" applyBorder="1" applyAlignment="1">
      <alignment horizontal="center"/>
    </xf>
    <xf numFmtId="165" fontId="0" fillId="6" borderId="37" xfId="0" applyNumberFormat="1" applyFill="1" applyBorder="1" applyAlignment="1">
      <alignment horizontal="center"/>
    </xf>
    <xf numFmtId="165" fontId="0" fillId="2" borderId="37" xfId="0" applyNumberFormat="1" applyFill="1" applyBorder="1" applyAlignment="1">
      <alignment horizontal="center"/>
    </xf>
    <xf numFmtId="165" fontId="3" fillId="7" borderId="37" xfId="1" applyNumberFormat="1" applyFill="1" applyBorder="1" applyAlignment="1">
      <alignment horizontal="center"/>
    </xf>
    <xf numFmtId="165" fontId="0" fillId="7" borderId="37" xfId="0" applyNumberFormat="1" applyFill="1" applyBorder="1" applyAlignment="1">
      <alignment horizontal="center"/>
    </xf>
    <xf numFmtId="164" fontId="0" fillId="6" borderId="38" xfId="0" applyNumberFormat="1" applyFill="1" applyBorder="1" applyAlignment="1">
      <alignment horizontal="center"/>
    </xf>
    <xf numFmtId="1" fontId="11" fillId="8" borderId="2" xfId="3" applyNumberFormat="1" applyBorder="1" applyAlignment="1">
      <alignment horizontal="center"/>
    </xf>
    <xf numFmtId="1" fontId="11" fillId="8" borderId="3" xfId="3" applyNumberFormat="1" applyBorder="1" applyAlignment="1">
      <alignment horizontal="center"/>
    </xf>
    <xf numFmtId="14" fontId="11" fillId="8" borderId="3" xfId="3" applyNumberFormat="1" applyBorder="1" applyAlignment="1">
      <alignment horizontal="center"/>
    </xf>
    <xf numFmtId="164" fontId="11" fillId="8" borderId="0" xfId="3" applyNumberFormat="1" applyBorder="1" applyAlignment="1">
      <alignment horizontal="center"/>
    </xf>
    <xf numFmtId="165" fontId="11" fillId="8" borderId="3" xfId="3" applyNumberFormat="1" applyBorder="1" applyAlignment="1">
      <alignment horizontal="center"/>
    </xf>
    <xf numFmtId="165" fontId="11" fillId="8" borderId="0" xfId="3" applyNumberFormat="1" applyBorder="1" applyAlignment="1">
      <alignment horizontal="center"/>
    </xf>
    <xf numFmtId="1" fontId="11" fillId="8" borderId="4" xfId="3" applyNumberFormat="1" applyBorder="1" applyAlignment="1">
      <alignment horizontal="center"/>
    </xf>
    <xf numFmtId="1" fontId="11" fillId="8" borderId="0" xfId="3" applyNumberFormat="1" applyBorder="1" applyAlignment="1">
      <alignment horizontal="center"/>
    </xf>
    <xf numFmtId="165" fontId="11" fillId="8" borderId="4" xfId="3" applyNumberFormat="1" applyBorder="1" applyAlignment="1">
      <alignment horizontal="center"/>
    </xf>
    <xf numFmtId="2" fontId="11" fillId="8" borderId="6" xfId="3" applyNumberFormat="1" applyBorder="1" applyAlignment="1">
      <alignment horizontal="center"/>
    </xf>
    <xf numFmtId="14" fontId="11" fillId="8" borderId="0" xfId="3" applyNumberFormat="1" applyBorder="1" applyAlignment="1">
      <alignment horizontal="center"/>
    </xf>
    <xf numFmtId="1" fontId="11" fillId="8" borderId="6" xfId="3" applyNumberFormat="1" applyBorder="1" applyAlignment="1">
      <alignment horizontal="center"/>
    </xf>
    <xf numFmtId="0" fontId="11" fillId="8" borderId="3" xfId="3" applyBorder="1" applyAlignment="1">
      <alignment horizontal="center"/>
    </xf>
    <xf numFmtId="0" fontId="11" fillId="8" borderId="0" xfId="3" applyBorder="1" applyAlignment="1">
      <alignment horizontal="center"/>
    </xf>
    <xf numFmtId="0" fontId="11" fillId="8" borderId="4" xfId="3" applyBorder="1" applyAlignment="1">
      <alignment horizontal="center"/>
    </xf>
    <xf numFmtId="0" fontId="11" fillId="8" borderId="6" xfId="3" applyBorder="1" applyAlignment="1">
      <alignment horizontal="center"/>
    </xf>
    <xf numFmtId="18" fontId="11" fillId="8" borderId="0" xfId="3" applyNumberFormat="1" applyBorder="1" applyAlignment="1">
      <alignment horizontal="center"/>
    </xf>
    <xf numFmtId="165" fontId="11" fillId="8" borderId="6" xfId="3" applyNumberFormat="1" applyBorder="1" applyAlignment="1">
      <alignment horizontal="center"/>
    </xf>
    <xf numFmtId="1" fontId="11" fillId="8" borderId="38" xfId="3" applyNumberFormat="1" applyBorder="1" applyAlignment="1">
      <alignment horizontal="center"/>
    </xf>
    <xf numFmtId="165" fontId="11" fillId="8" borderId="36" xfId="3" applyNumberFormat="1" applyBorder="1" applyAlignment="1">
      <alignment horizontal="center"/>
    </xf>
    <xf numFmtId="165" fontId="11" fillId="8" borderId="38" xfId="3" applyNumberFormat="1" applyBorder="1" applyAlignment="1">
      <alignment horizontal="center"/>
    </xf>
    <xf numFmtId="165" fontId="11" fillId="8" borderId="37" xfId="3" applyNumberFormat="1" applyBorder="1" applyAlignment="1">
      <alignment horizontal="center"/>
    </xf>
    <xf numFmtId="1" fontId="10" fillId="0" borderId="2" xfId="0" applyNumberFormat="1" applyFont="1" applyBorder="1" applyAlignment="1">
      <alignment horizontal="center"/>
    </xf>
    <xf numFmtId="2" fontId="10" fillId="0" borderId="2" xfId="0" applyNumberFormat="1" applyFont="1" applyBorder="1" applyAlignment="1">
      <alignment horizontal="center"/>
    </xf>
    <xf numFmtId="1" fontId="10" fillId="0" borderId="7" xfId="0" applyNumberFormat="1" applyFont="1" applyBorder="1" applyAlignment="1">
      <alignment horizontal="center"/>
    </xf>
    <xf numFmtId="1" fontId="10" fillId="0" borderId="39" xfId="0" applyNumberFormat="1" applyFont="1" applyBorder="1" applyAlignment="1">
      <alignment horizontal="center"/>
    </xf>
    <xf numFmtId="14" fontId="10" fillId="0" borderId="39" xfId="0" applyNumberFormat="1" applyFont="1" applyBorder="1" applyAlignment="1">
      <alignment horizontal="center"/>
    </xf>
    <xf numFmtId="164" fontId="10" fillId="0" borderId="40" xfId="0" applyNumberFormat="1" applyFont="1" applyBorder="1" applyAlignment="1">
      <alignment horizontal="center"/>
    </xf>
    <xf numFmtId="165" fontId="10" fillId="0" borderId="39" xfId="0" applyNumberFormat="1" applyFont="1" applyBorder="1" applyAlignment="1">
      <alignment horizontal="center"/>
    </xf>
    <xf numFmtId="165" fontId="10" fillId="0" borderId="40" xfId="0" applyNumberFormat="1" applyFont="1" applyBorder="1" applyAlignment="1">
      <alignment horizontal="center"/>
    </xf>
    <xf numFmtId="165" fontId="10" fillId="0" borderId="41" xfId="0" applyNumberFormat="1" applyFont="1" applyBorder="1" applyAlignment="1">
      <alignment horizontal="center"/>
    </xf>
    <xf numFmtId="1" fontId="10" fillId="0" borderId="42" xfId="0" applyNumberFormat="1" applyFont="1" applyBorder="1" applyAlignment="1">
      <alignment horizontal="center"/>
    </xf>
    <xf numFmtId="165" fontId="10" fillId="0" borderId="43" xfId="0" applyNumberFormat="1" applyFont="1" applyBorder="1" applyAlignment="1">
      <alignment horizontal="center"/>
    </xf>
    <xf numFmtId="1" fontId="10" fillId="0" borderId="43" xfId="0" applyNumberFormat="1" applyFont="1" applyBorder="1" applyAlignment="1">
      <alignment horizontal="center"/>
    </xf>
    <xf numFmtId="1" fontId="10" fillId="0" borderId="41" xfId="0" applyNumberFormat="1" applyFont="1" applyBorder="1" applyAlignment="1">
      <alignment horizontal="center"/>
    </xf>
    <xf numFmtId="1" fontId="10" fillId="0" borderId="8" xfId="0" applyNumberFormat="1" applyFont="1" applyBorder="1" applyAlignment="1">
      <alignment horizontal="center"/>
    </xf>
    <xf numFmtId="165" fontId="10" fillId="0" borderId="42" xfId="0" applyNumberFormat="1" applyFont="1" applyBorder="1" applyAlignment="1">
      <alignment horizontal="center"/>
    </xf>
    <xf numFmtId="2" fontId="10" fillId="0" borderId="44" xfId="0" applyNumberFormat="1" applyFont="1" applyBorder="1" applyAlignment="1">
      <alignment horizontal="center"/>
    </xf>
    <xf numFmtId="14" fontId="10" fillId="0" borderId="41" xfId="0" applyNumberFormat="1" applyFont="1" applyBorder="1" applyAlignment="1">
      <alignment horizontal="center"/>
    </xf>
    <xf numFmtId="164" fontId="10" fillId="0" borderId="41" xfId="0" applyNumberFormat="1" applyFont="1" applyBorder="1" applyAlignment="1">
      <alignment horizontal="center"/>
    </xf>
    <xf numFmtId="1" fontId="10" fillId="0" borderId="43" xfId="0" applyNumberFormat="1" applyFont="1" applyFill="1" applyBorder="1" applyAlignment="1">
      <alignment horizontal="center"/>
    </xf>
    <xf numFmtId="1" fontId="10" fillId="0" borderId="41" xfId="0" applyNumberFormat="1" applyFont="1" applyFill="1" applyBorder="1" applyAlignment="1">
      <alignment horizontal="center"/>
    </xf>
    <xf numFmtId="1" fontId="10" fillId="0" borderId="42" xfId="0" applyNumberFormat="1" applyFont="1" applyFill="1" applyBorder="1" applyAlignment="1">
      <alignment horizontal="center"/>
    </xf>
    <xf numFmtId="1" fontId="10" fillId="0" borderId="45" xfId="0" applyNumberFormat="1" applyFont="1" applyFill="1" applyBorder="1" applyAlignment="1">
      <alignment horizontal="center"/>
    </xf>
    <xf numFmtId="1" fontId="10" fillId="0" borderId="45" xfId="0" applyNumberFormat="1" applyFont="1" applyBorder="1" applyAlignment="1">
      <alignment horizontal="center"/>
    </xf>
    <xf numFmtId="18" fontId="10" fillId="0" borderId="40" xfId="0" applyNumberFormat="1" applyFont="1" applyBorder="1" applyAlignment="1">
      <alignment horizontal="center"/>
    </xf>
    <xf numFmtId="165" fontId="10" fillId="0" borderId="45" xfId="0" applyNumberFormat="1" applyFont="1" applyBorder="1" applyAlignment="1">
      <alignment horizontal="center"/>
    </xf>
    <xf numFmtId="14" fontId="10" fillId="0" borderId="40" xfId="0" applyNumberFormat="1" applyFont="1" applyBorder="1"/>
    <xf numFmtId="0" fontId="10" fillId="0" borderId="46" xfId="0" applyFont="1" applyBorder="1"/>
    <xf numFmtId="165" fontId="10" fillId="0" borderId="47" xfId="0" applyNumberFormat="1" applyFont="1" applyBorder="1"/>
    <xf numFmtId="165" fontId="10" fillId="0" borderId="40" xfId="0" applyNumberFormat="1" applyFont="1" applyBorder="1"/>
    <xf numFmtId="165" fontId="10" fillId="0" borderId="46" xfId="0" applyNumberFormat="1" applyFont="1" applyBorder="1"/>
    <xf numFmtId="165" fontId="10" fillId="0" borderId="48" xfId="0" applyNumberFormat="1" applyFont="1" applyBorder="1"/>
    <xf numFmtId="165" fontId="10" fillId="0" borderId="49" xfId="0" applyNumberFormat="1" applyFont="1" applyBorder="1"/>
    <xf numFmtId="1" fontId="10" fillId="0" borderId="50" xfId="0" applyNumberFormat="1" applyFont="1" applyBorder="1" applyAlignment="1">
      <alignment horizontal="center"/>
    </xf>
    <xf numFmtId="165" fontId="0" fillId="0" borderId="33" xfId="0" applyNumberFormat="1" applyBorder="1" applyAlignment="1">
      <alignment horizontal="center"/>
    </xf>
    <xf numFmtId="1" fontId="10" fillId="6" borderId="50" xfId="0" applyNumberFormat="1" applyFont="1" applyFill="1" applyBorder="1" applyAlignment="1">
      <alignment horizontal="center"/>
    </xf>
    <xf numFmtId="165" fontId="0" fillId="6" borderId="33" xfId="0" applyNumberFormat="1" applyFill="1" applyBorder="1" applyAlignment="1">
      <alignment horizontal="center"/>
    </xf>
    <xf numFmtId="1" fontId="13" fillId="8" borderId="50" xfId="3" applyNumberFormat="1" applyFont="1" applyBorder="1" applyAlignment="1">
      <alignment horizontal="center"/>
    </xf>
    <xf numFmtId="165" fontId="11" fillId="8" borderId="33" xfId="3" applyNumberFormat="1" applyBorder="1" applyAlignment="1">
      <alignment horizontal="center"/>
    </xf>
    <xf numFmtId="1" fontId="11" fillId="8" borderId="50" xfId="3" applyNumberFormat="1" applyBorder="1" applyAlignment="1">
      <alignment horizontal="center"/>
    </xf>
    <xf numFmtId="1" fontId="10" fillId="2" borderId="50" xfId="0" applyNumberFormat="1" applyFont="1" applyFill="1" applyBorder="1" applyAlignment="1">
      <alignment horizontal="center"/>
    </xf>
    <xf numFmtId="165" fontId="0" fillId="2" borderId="33" xfId="0" applyNumberFormat="1" applyFill="1" applyBorder="1" applyAlignment="1">
      <alignment horizontal="center"/>
    </xf>
    <xf numFmtId="1" fontId="14" fillId="7" borderId="50" xfId="1" applyNumberFormat="1" applyFont="1" applyFill="1" applyBorder="1" applyAlignment="1">
      <alignment horizontal="center"/>
    </xf>
    <xf numFmtId="165" fontId="3" fillId="7" borderId="33" xfId="1" applyNumberFormat="1" applyFill="1" applyBorder="1" applyAlignment="1">
      <alignment horizontal="center"/>
    </xf>
    <xf numFmtId="1" fontId="10" fillId="7" borderId="50" xfId="0" applyNumberFormat="1" applyFont="1" applyFill="1" applyBorder="1" applyAlignment="1">
      <alignment horizontal="center"/>
    </xf>
    <xf numFmtId="165" fontId="0" fillId="7" borderId="33" xfId="0" applyNumberFormat="1" applyFill="1" applyBorder="1" applyAlignment="1">
      <alignment horizontal="center"/>
    </xf>
    <xf numFmtId="1" fontId="10" fillId="0" borderId="51" xfId="0" applyNumberFormat="1" applyFont="1" applyBorder="1" applyAlignment="1">
      <alignment horizontal="center"/>
    </xf>
    <xf numFmtId="1" fontId="0" fillId="0" borderId="52" xfId="0" applyNumberFormat="1" applyBorder="1" applyAlignment="1">
      <alignment horizontal="center"/>
    </xf>
    <xf numFmtId="14" fontId="0" fillId="0" borderId="52" xfId="0" applyNumberFormat="1" applyBorder="1" applyAlignment="1">
      <alignment horizontal="center"/>
    </xf>
    <xf numFmtId="164" fontId="0" fillId="0" borderId="5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 fontId="0" fillId="0" borderId="54" xfId="0" applyNumberFormat="1" applyBorder="1" applyAlignment="1">
      <alignment horizontal="center"/>
    </xf>
    <xf numFmtId="1" fontId="0" fillId="0" borderId="53" xfId="0" applyNumberFormat="1" applyBorder="1" applyAlignment="1">
      <alignment horizontal="center"/>
    </xf>
    <xf numFmtId="1" fontId="0" fillId="0" borderId="55" xfId="0" applyNumberFormat="1" applyBorder="1" applyAlignment="1">
      <alignment horizontal="center"/>
    </xf>
    <xf numFmtId="165" fontId="0" fillId="0" borderId="54" xfId="0" applyNumberFormat="1" applyBorder="1" applyAlignment="1">
      <alignment horizontal="center"/>
    </xf>
    <xf numFmtId="2" fontId="0" fillId="0" borderId="56" xfId="0" applyNumberFormat="1" applyBorder="1" applyAlignment="1">
      <alignment horizontal="center"/>
    </xf>
    <xf numFmtId="14" fontId="0" fillId="0" borderId="53" xfId="0" applyNumberFormat="1" applyBorder="1" applyAlignment="1">
      <alignment horizontal="center"/>
    </xf>
    <xf numFmtId="1" fontId="0" fillId="0" borderId="56" xfId="0" applyNumberFormat="1" applyBorder="1" applyAlignment="1">
      <alignment horizontal="center"/>
    </xf>
    <xf numFmtId="14" fontId="0" fillId="0" borderId="53" xfId="0" applyNumberFormat="1" applyFill="1" applyBorder="1" applyAlignment="1">
      <alignment horizontal="center"/>
    </xf>
    <xf numFmtId="164" fontId="0" fillId="0" borderId="53" xfId="0" applyNumberFormat="1" applyFill="1"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0" fillId="0" borderId="56" xfId="0" applyBorder="1" applyAlignment="1">
      <alignment horizontal="center"/>
    </xf>
    <xf numFmtId="18" fontId="0" fillId="0" borderId="53" xfId="0" applyNumberFormat="1" applyBorder="1" applyAlignment="1">
      <alignment horizontal="center"/>
    </xf>
    <xf numFmtId="165" fontId="0" fillId="0" borderId="56" xfId="0" applyNumberFormat="1" applyBorder="1" applyAlignment="1">
      <alignment horizontal="center"/>
    </xf>
    <xf numFmtId="1" fontId="0" fillId="0" borderId="57" xfId="0" applyNumberFormat="1" applyBorder="1" applyAlignment="1">
      <alignment horizontal="center"/>
    </xf>
    <xf numFmtId="165" fontId="0" fillId="0" borderId="58" xfId="0" applyNumberFormat="1" applyBorder="1" applyAlignment="1">
      <alignment horizontal="center"/>
    </xf>
    <xf numFmtId="165" fontId="0" fillId="0" borderId="57" xfId="0" applyNumberFormat="1" applyBorder="1" applyAlignment="1">
      <alignment horizontal="center"/>
    </xf>
    <xf numFmtId="165" fontId="0" fillId="0" borderId="59" xfId="0" applyNumberFormat="1" applyBorder="1" applyAlignment="1">
      <alignment horizontal="center"/>
    </xf>
    <xf numFmtId="165" fontId="0" fillId="0" borderId="60" xfId="0" applyNumberFormat="1" applyBorder="1" applyAlignment="1">
      <alignment horizontal="center"/>
    </xf>
  </cellXfs>
  <cellStyles count="4">
    <cellStyle name="40% - Accent6" xfId="2" builtinId="51"/>
    <cellStyle name="Bad" xfId="3" builtinId="27"/>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24</xdr:col>
      <xdr:colOff>159204</xdr:colOff>
      <xdr:row>12</xdr:row>
      <xdr:rowOff>9524</xdr:rowOff>
    </xdr:from>
    <xdr:to>
      <xdr:col>32</xdr:col>
      <xdr:colOff>159204</xdr:colOff>
      <xdr:row>30</xdr:row>
      <xdr:rowOff>27215</xdr:rowOff>
    </xdr:to>
    <xdr:sp macro="" textlink="">
      <xdr:nvSpPr>
        <xdr:cNvPr id="2" name="TextBox 1"/>
        <xdr:cNvSpPr txBox="1"/>
      </xdr:nvSpPr>
      <xdr:spPr>
        <a:xfrm>
          <a:off x="17698811" y="2309131"/>
          <a:ext cx="4898572" cy="34466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8/25/2018 This tab is obsolete,</a:t>
          </a:r>
          <a:r>
            <a:rPr lang="en-US" sz="1100" baseline="0"/>
            <a:t> long form rearrange is done using an R script now. </a:t>
          </a:r>
          <a:endParaRPr lang="en-US" sz="1100"/>
        </a:p>
        <a:p>
          <a:endParaRPr lang="en-US" sz="1100"/>
        </a:p>
        <a:p>
          <a:endParaRPr lang="en-US" sz="1100"/>
        </a:p>
        <a:p>
          <a:r>
            <a:rPr lang="en-US" sz="1100"/>
            <a:t>Notes:</a:t>
          </a:r>
        </a:p>
        <a:p>
          <a:endParaRPr lang="en-US" sz="1100"/>
        </a:p>
        <a:p>
          <a:r>
            <a:rPr lang="en-US" sz="1100"/>
            <a:t>Most cells are active formulas or cell links to data from</a:t>
          </a:r>
          <a:r>
            <a:rPr lang="en-US" sz="1100" baseline="0"/>
            <a:t> data </a:t>
          </a:r>
          <a:r>
            <a:rPr lang="en-US" sz="1100"/>
            <a:t>page</a:t>
          </a:r>
          <a:r>
            <a:rPr lang="en-US" sz="1100" baseline="0"/>
            <a:t> and will update if corrections are made to data page. </a:t>
          </a:r>
          <a:r>
            <a:rPr lang="en-US" sz="1100"/>
            <a:t> Formulas include IFERRORs</a:t>
          </a:r>
          <a:r>
            <a:rPr lang="en-US" sz="1100" baseline="0"/>
            <a:t> to keep cells as blank rather than N/A or 0 to facilitate import into R. </a:t>
          </a:r>
          <a:endParaRPr lang="en-US" sz="1100"/>
        </a:p>
        <a:p>
          <a:endParaRPr lang="en-US" sz="1100"/>
        </a:p>
        <a:p>
          <a:r>
            <a:rPr lang="en-US" sz="1100"/>
            <a:t>All</a:t>
          </a:r>
          <a:r>
            <a:rPr lang="en-US" sz="1100" baseline="0"/>
            <a:t> blood pressure measures omit measure 1 and average measures 2 and 3. </a:t>
          </a:r>
        </a:p>
        <a:p>
          <a:endParaRPr lang="en-US" sz="1100" baseline="0"/>
        </a:p>
        <a:p>
          <a:r>
            <a:rPr lang="en-US" sz="1100">
              <a:solidFill>
                <a:schemeClr val="dk1"/>
              </a:solidFill>
              <a:effectLst/>
              <a:latin typeface="+mn-lt"/>
              <a:ea typeface="+mn-ea"/>
              <a:cs typeface="+mn-cs"/>
            </a:rPr>
            <a:t>Blood pressure T1.PRE</a:t>
          </a:r>
          <a:r>
            <a:rPr lang="en-US" sz="1100" baseline="0">
              <a:solidFill>
                <a:schemeClr val="dk1"/>
              </a:solidFill>
              <a:effectLst/>
              <a:latin typeface="+mn-lt"/>
              <a:ea typeface="+mn-ea"/>
              <a:cs typeface="+mn-cs"/>
            </a:rPr>
            <a:t> corresponds to Week3BP measures. This is because Blood Pressure alone had the extra measure in order to discard the first measure as a protocol acclimation step.</a:t>
          </a:r>
          <a:endParaRPr lang="en-US">
            <a:effectLst/>
          </a:endParaRPr>
        </a:p>
        <a:p>
          <a:endParaRPr lang="en-US" sz="1100"/>
        </a:p>
        <a:p>
          <a:r>
            <a:rPr lang="en-US" sz="1100"/>
            <a:t>The</a:t>
          </a:r>
          <a:r>
            <a:rPr lang="en-US" sz="1100" baseline="0"/>
            <a:t> Ethnicicty and Education data is pulled from a table of webneers data. The hover over notes on those columns indicate the coding schemes, taken from the webneers code book. </a:t>
          </a:r>
        </a:p>
        <a:p>
          <a:endParaRPr lang="en-US" sz="1100" baseline="0"/>
        </a:p>
        <a:p>
          <a:r>
            <a:rPr lang="en-US" sz="1100" baseline="0"/>
            <a:t>The Sheet is protected to prevent accidental changes. To unlock and edit the password is : biometrics</a:t>
          </a:r>
        </a:p>
        <a:p>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O79"/>
  <sheetViews>
    <sheetView tabSelected="1" zoomScale="85" zoomScaleNormal="85" workbookViewId="0">
      <pane xSplit="1" ySplit="1" topLeftCell="B2" activePane="bottomRight" state="frozen"/>
      <selection pane="topRight" activeCell="B1" sqref="B1"/>
      <selection pane="bottomLeft" activeCell="A2" sqref="A2"/>
      <selection pane="bottomRight" activeCell="G15" sqref="G15"/>
    </sheetView>
  </sheetViews>
  <sheetFormatPr defaultColWidth="16.28515625" defaultRowHeight="15" x14ac:dyDescent="0.25"/>
  <cols>
    <col min="1" max="1" width="5.28515625" style="203" bestFit="1" customWidth="1"/>
    <col min="2" max="2" width="8.42578125" style="4" bestFit="1" customWidth="1"/>
    <col min="3" max="3" width="13.140625" style="3" bestFit="1" customWidth="1"/>
    <col min="4" max="4" width="14.140625" style="7" bestFit="1" customWidth="1"/>
    <col min="5" max="5" width="20.42578125" style="7" bestFit="1" customWidth="1"/>
    <col min="6" max="6" width="16.28515625" style="17" bestFit="1" customWidth="1"/>
    <col min="7" max="8" width="16.7109375" style="18" bestFit="1" customWidth="1"/>
    <col min="9" max="9" width="26.42578125" style="6" bestFit="1" customWidth="1"/>
    <col min="10" max="10" width="17" style="17" bestFit="1" customWidth="1"/>
    <col min="11" max="12" width="17.85546875" style="18" bestFit="1" customWidth="1"/>
    <col min="13" max="13" width="15.7109375" style="6" bestFit="1" customWidth="1"/>
    <col min="14" max="14" width="13.7109375" style="4" bestFit="1" customWidth="1"/>
    <col min="15" max="15" width="14.140625" style="5" bestFit="1" customWidth="1"/>
    <col min="16" max="16" width="14.140625" style="6" bestFit="1" customWidth="1"/>
    <col min="17" max="17" width="13.85546875" style="4" bestFit="1" customWidth="1"/>
    <col min="18" max="18" width="14.42578125" style="5" bestFit="1" customWidth="1"/>
    <col min="19" max="19" width="14.42578125" style="6" bestFit="1" customWidth="1"/>
    <col min="20" max="20" width="15" style="4" bestFit="1" customWidth="1"/>
    <col min="21" max="21" width="15.42578125" style="5" bestFit="1" customWidth="1"/>
    <col min="22" max="22" width="15.42578125" style="6" bestFit="1" customWidth="1"/>
    <col min="23" max="23" width="27.140625" style="2" bestFit="1" customWidth="1"/>
    <col min="24" max="24" width="16" style="17" bestFit="1" customWidth="1"/>
    <col min="25" max="25" width="17.28515625" style="16" bestFit="1" customWidth="1"/>
    <col min="26" max="26" width="25.28515625" style="4" bestFit="1" customWidth="1"/>
    <col min="27" max="27" width="18" style="6" bestFit="1" customWidth="1"/>
    <col min="28" max="28" width="15" style="10" bestFit="1" customWidth="1"/>
    <col min="29" max="29" width="17" style="8" bestFit="1" customWidth="1"/>
    <col min="30" max="30" width="17" style="7" bestFit="1" customWidth="1"/>
    <col min="31" max="31" width="24.5703125" style="6" bestFit="1" customWidth="1"/>
    <col min="32" max="32" width="17.85546875" style="4" bestFit="1" customWidth="1"/>
    <col min="33" max="33" width="18.28515625" style="5" bestFit="1" customWidth="1"/>
    <col min="34" max="34" width="18.28515625" style="6" bestFit="1" customWidth="1"/>
    <col min="35" max="35" width="18" style="4" bestFit="1" customWidth="1"/>
    <col min="36" max="36" width="18.5703125" style="5" bestFit="1" customWidth="1"/>
    <col min="37" max="37" width="18.5703125" style="6" bestFit="1" customWidth="1"/>
    <col min="38" max="38" width="19.140625" style="4" bestFit="1" customWidth="1"/>
    <col min="39" max="39" width="19.5703125" style="5" bestFit="1" customWidth="1"/>
    <col min="40" max="40" width="19.5703125" style="6" bestFit="1" customWidth="1"/>
    <col min="41" max="41" width="31.28515625" style="11" bestFit="1" customWidth="1"/>
    <col min="42" max="42" width="14.7109375" style="9" bestFit="1" customWidth="1"/>
    <col min="43" max="43" width="14.7109375" style="7" bestFit="1" customWidth="1"/>
    <col min="44" max="44" width="22" style="7" bestFit="1" customWidth="1"/>
    <col min="45" max="45" width="18" style="13" bestFit="1" customWidth="1"/>
    <col min="46" max="47" width="18.5703125" style="9" bestFit="1" customWidth="1"/>
    <col min="48" max="48" width="28" style="14" bestFit="1" customWidth="1"/>
    <col min="49" max="49" width="18.85546875" style="13" bestFit="1" customWidth="1"/>
    <col min="50" max="51" width="19.42578125" style="9" bestFit="1" customWidth="1"/>
    <col min="52" max="52" width="17.28515625" style="14" bestFit="1" customWidth="1"/>
    <col min="53" max="53" width="15.140625" style="13" bestFit="1" customWidth="1"/>
    <col min="54" max="54" width="15.7109375" style="9" bestFit="1" customWidth="1"/>
    <col min="55" max="55" width="15.7109375" style="14" bestFit="1" customWidth="1"/>
    <col min="56" max="56" width="15.42578125" style="13" bestFit="1" customWidth="1"/>
    <col min="57" max="57" width="16" style="9" bestFit="1" customWidth="1"/>
    <col min="58" max="58" width="16" style="14" bestFit="1" customWidth="1"/>
    <col min="59" max="59" width="16.5703125" style="13" bestFit="1" customWidth="1"/>
    <col min="60" max="61" width="17" style="9" bestFit="1" customWidth="1"/>
    <col min="62" max="62" width="29" style="14" bestFit="1" customWidth="1"/>
    <col min="63" max="63" width="17.85546875" style="13" bestFit="1" customWidth="1"/>
    <col min="64" max="64" width="19.140625" style="14" bestFit="1" customWidth="1"/>
    <col min="65" max="65" width="26.85546875" style="13" bestFit="1" customWidth="1"/>
    <col min="66" max="66" width="19.5703125" style="14" bestFit="1" customWidth="1"/>
    <col min="67" max="67" width="16.5703125" style="15" bestFit="1" customWidth="1"/>
    <col min="68" max="68" width="14.140625" style="9" bestFit="1" customWidth="1"/>
    <col min="69" max="69" width="14.140625" style="64" bestFit="1" customWidth="1"/>
    <col min="70" max="70" width="21.42578125" style="64" bestFit="1" customWidth="1"/>
    <col min="71" max="71" width="17.28515625" style="13" bestFit="1" customWidth="1"/>
    <col min="72" max="73" width="18" style="9" bestFit="1" customWidth="1"/>
    <col min="74" max="74" width="27.42578125" style="14" bestFit="1" customWidth="1"/>
    <col min="75" max="75" width="18.28515625" style="13" bestFit="1" customWidth="1"/>
    <col min="76" max="77" width="18.85546875" style="9" bestFit="1" customWidth="1"/>
    <col min="78" max="78" width="16.7109375" style="14" bestFit="1" customWidth="1"/>
    <col min="79" max="79" width="14.7109375" style="13" bestFit="1" customWidth="1"/>
    <col min="80" max="80" width="15.140625" style="9" bestFit="1" customWidth="1"/>
    <col min="81" max="81" width="15.140625" style="14" bestFit="1" customWidth="1"/>
    <col min="82" max="82" width="15" style="13" bestFit="1" customWidth="1"/>
    <col min="83" max="83" width="15.42578125" style="9" bestFit="1" customWidth="1"/>
    <col min="84" max="84" width="15.42578125" style="6" bestFit="1" customWidth="1"/>
    <col min="85" max="85" width="16" style="4" bestFit="1" customWidth="1"/>
    <col min="86" max="86" width="16.5703125" style="5" bestFit="1" customWidth="1"/>
    <col min="87" max="87" width="16.5703125" style="6" bestFit="1" customWidth="1"/>
    <col min="88" max="88" width="28.140625" style="2" bestFit="1" customWidth="1"/>
    <col min="89" max="89" width="17" style="4" bestFit="1" customWidth="1"/>
    <col min="90" max="90" width="18.5703125" style="6" bestFit="1" customWidth="1"/>
    <col min="91" max="91" width="26.42578125" style="4" bestFit="1" customWidth="1"/>
    <col min="92" max="92" width="19.140625" style="6" bestFit="1" customWidth="1"/>
    <col min="93" max="93" width="16" style="35" bestFit="1" customWidth="1"/>
    <col min="94" max="94" width="12.5703125" style="8" bestFit="1" customWidth="1"/>
    <col min="95" max="95" width="14.140625" style="7" bestFit="1" customWidth="1"/>
    <col min="96" max="96" width="21.7109375" style="170" bestFit="1" customWidth="1"/>
    <col min="97" max="97" width="15.7109375" style="160" bestFit="1" customWidth="1"/>
    <col min="98" max="98" width="16.28515625" style="18" bestFit="1" customWidth="1"/>
    <col min="99" max="99" width="16.28515625" style="165" bestFit="1" customWidth="1"/>
    <col min="100" max="100" width="25.85546875" style="175" bestFit="1" customWidth="1"/>
    <col min="101" max="101" width="16.5703125" style="18" bestFit="1" customWidth="1"/>
    <col min="102" max="102" width="17" style="18" bestFit="1" customWidth="1"/>
    <col min="103" max="103" width="17" style="165" bestFit="1" customWidth="1"/>
    <col min="104" max="104" width="15.140625" style="18" bestFit="1" customWidth="1"/>
    <col min="105" max="105" width="13.140625" style="160" bestFit="1" customWidth="1"/>
    <col min="106" max="106" width="13.7109375" style="18" bestFit="1" customWidth="1"/>
    <col min="107" max="107" width="13.7109375" style="165" bestFit="1" customWidth="1"/>
    <col min="108" max="108" width="13.42578125" style="18" bestFit="1" customWidth="1"/>
    <col min="109" max="109" width="13.85546875" style="18" bestFit="1" customWidth="1"/>
    <col min="110" max="110" width="13.85546875" style="165" bestFit="1" customWidth="1"/>
    <col min="111" max="111" width="14.42578125" style="18" bestFit="1" customWidth="1"/>
    <col min="112" max="112" width="15" style="18" bestFit="1" customWidth="1"/>
    <col min="113" max="113" width="15" style="165" bestFit="1" customWidth="1"/>
    <col min="114" max="114" width="26.5703125" style="18" bestFit="1" customWidth="1"/>
    <col min="115" max="115" width="15.42578125" style="18" bestFit="1" customWidth="1"/>
    <col min="116" max="116" width="16.7109375" style="18" bestFit="1" customWidth="1"/>
    <col min="117" max="117" width="24.85546875" style="18" bestFit="1" customWidth="1"/>
    <col min="118" max="118" width="17.28515625" style="18" bestFit="1" customWidth="1"/>
    <col min="119" max="119" width="14.42578125" style="16" bestFit="1" customWidth="1"/>
    <col min="120" max="16384" width="16.28515625" style="5"/>
  </cols>
  <sheetData>
    <row r="1" spans="1:119" customFormat="1" x14ac:dyDescent="0.25">
      <c r="A1" s="205" t="s">
        <v>0</v>
      </c>
      <c r="B1" s="206" t="s">
        <v>264</v>
      </c>
      <c r="C1" s="207" t="s">
        <v>49</v>
      </c>
      <c r="D1" s="208" t="s">
        <v>50</v>
      </c>
      <c r="E1" s="208" t="s">
        <v>249</v>
      </c>
      <c r="F1" s="209" t="s">
        <v>1</v>
      </c>
      <c r="G1" s="210" t="s">
        <v>2</v>
      </c>
      <c r="H1" s="211" t="s">
        <v>5</v>
      </c>
      <c r="I1" s="212" t="s">
        <v>53</v>
      </c>
      <c r="J1" s="213" t="s">
        <v>3</v>
      </c>
      <c r="K1" s="211" t="s">
        <v>4</v>
      </c>
      <c r="L1" s="211" t="s">
        <v>6</v>
      </c>
      <c r="M1" s="212" t="s">
        <v>54</v>
      </c>
      <c r="N1" s="214" t="s">
        <v>7</v>
      </c>
      <c r="O1" s="215" t="s">
        <v>8</v>
      </c>
      <c r="P1" s="212" t="s">
        <v>9</v>
      </c>
      <c r="Q1" s="214" t="s">
        <v>10</v>
      </c>
      <c r="R1" s="215" t="s">
        <v>11</v>
      </c>
      <c r="S1" s="212" t="s">
        <v>12</v>
      </c>
      <c r="T1" s="214" t="s">
        <v>55</v>
      </c>
      <c r="U1" s="215" t="s">
        <v>56</v>
      </c>
      <c r="V1" s="212" t="s">
        <v>57</v>
      </c>
      <c r="W1" s="216" t="s">
        <v>58</v>
      </c>
      <c r="X1" s="213" t="s">
        <v>60</v>
      </c>
      <c r="Y1" s="217" t="s">
        <v>61</v>
      </c>
      <c r="Z1" s="214" t="s">
        <v>27</v>
      </c>
      <c r="AA1" s="212" t="s">
        <v>28</v>
      </c>
      <c r="AB1" s="218" t="s">
        <v>13</v>
      </c>
      <c r="AC1" s="219" t="s">
        <v>73</v>
      </c>
      <c r="AD1" s="220" t="s">
        <v>74</v>
      </c>
      <c r="AE1" s="212" t="s">
        <v>250</v>
      </c>
      <c r="AF1" s="221" t="s">
        <v>29</v>
      </c>
      <c r="AG1" s="222" t="s">
        <v>30</v>
      </c>
      <c r="AH1" s="223" t="s">
        <v>31</v>
      </c>
      <c r="AI1" s="221" t="s">
        <v>311</v>
      </c>
      <c r="AJ1" s="222" t="s">
        <v>312</v>
      </c>
      <c r="AK1" s="223" t="s">
        <v>313</v>
      </c>
      <c r="AL1" s="221" t="s">
        <v>76</v>
      </c>
      <c r="AM1" s="222" t="s">
        <v>77</v>
      </c>
      <c r="AN1" s="223" t="s">
        <v>78</v>
      </c>
      <c r="AO1" s="224" t="s">
        <v>75</v>
      </c>
      <c r="AP1" s="215" t="s">
        <v>63</v>
      </c>
      <c r="AQ1" s="220" t="s">
        <v>64</v>
      </c>
      <c r="AR1" s="220" t="s">
        <v>251</v>
      </c>
      <c r="AS1" s="214" t="s">
        <v>14</v>
      </c>
      <c r="AT1" s="215" t="s">
        <v>15</v>
      </c>
      <c r="AU1" s="215" t="s">
        <v>16</v>
      </c>
      <c r="AV1" s="212" t="s">
        <v>65</v>
      </c>
      <c r="AW1" s="214" t="s">
        <v>17</v>
      </c>
      <c r="AX1" s="215" t="s">
        <v>18</v>
      </c>
      <c r="AY1" s="215" t="s">
        <v>19</v>
      </c>
      <c r="AZ1" s="212" t="s">
        <v>66</v>
      </c>
      <c r="BA1" s="214" t="s">
        <v>20</v>
      </c>
      <c r="BB1" s="215" t="s">
        <v>21</v>
      </c>
      <c r="BC1" s="212" t="s">
        <v>22</v>
      </c>
      <c r="BD1" s="214" t="s">
        <v>23</v>
      </c>
      <c r="BE1" s="215" t="s">
        <v>24</v>
      </c>
      <c r="BF1" s="212" t="s">
        <v>25</v>
      </c>
      <c r="BG1" s="214" t="s">
        <v>67</v>
      </c>
      <c r="BH1" s="215" t="s">
        <v>68</v>
      </c>
      <c r="BI1" s="215" t="s">
        <v>69</v>
      </c>
      <c r="BJ1" s="212" t="s">
        <v>70</v>
      </c>
      <c r="BK1" s="214" t="s">
        <v>71</v>
      </c>
      <c r="BL1" s="212" t="s">
        <v>72</v>
      </c>
      <c r="BM1" s="214" t="s">
        <v>32</v>
      </c>
      <c r="BN1" s="212" t="s">
        <v>33</v>
      </c>
      <c r="BO1" s="225" t="s">
        <v>26</v>
      </c>
      <c r="BP1" s="215" t="s">
        <v>79</v>
      </c>
      <c r="BQ1" s="226" t="s">
        <v>80</v>
      </c>
      <c r="BR1" s="226" t="s">
        <v>252</v>
      </c>
      <c r="BS1" s="214" t="s">
        <v>34</v>
      </c>
      <c r="BT1" s="215" t="s">
        <v>35</v>
      </c>
      <c r="BU1" s="215" t="s">
        <v>36</v>
      </c>
      <c r="BV1" s="212" t="s">
        <v>81</v>
      </c>
      <c r="BW1" s="214" t="s">
        <v>37</v>
      </c>
      <c r="BX1" s="215" t="s">
        <v>38</v>
      </c>
      <c r="BY1" s="215" t="s">
        <v>39</v>
      </c>
      <c r="BZ1" s="212" t="s">
        <v>82</v>
      </c>
      <c r="CA1" s="214" t="s">
        <v>40</v>
      </c>
      <c r="CB1" s="215" t="s">
        <v>41</v>
      </c>
      <c r="CC1" s="212" t="s">
        <v>42</v>
      </c>
      <c r="CD1" s="214" t="s">
        <v>43</v>
      </c>
      <c r="CE1" s="215" t="s">
        <v>44</v>
      </c>
      <c r="CF1" s="212" t="s">
        <v>45</v>
      </c>
      <c r="CG1" s="214" t="s">
        <v>83</v>
      </c>
      <c r="CH1" s="215" t="s">
        <v>84</v>
      </c>
      <c r="CI1" s="212" t="s">
        <v>85</v>
      </c>
      <c r="CJ1" s="216" t="s">
        <v>86</v>
      </c>
      <c r="CK1" s="214" t="s">
        <v>87</v>
      </c>
      <c r="CL1" s="212" t="s">
        <v>88</v>
      </c>
      <c r="CM1" s="214" t="s">
        <v>46</v>
      </c>
      <c r="CN1" s="212" t="s">
        <v>47</v>
      </c>
      <c r="CO1" s="227" t="s">
        <v>48</v>
      </c>
      <c r="CP1" s="228" t="s">
        <v>278</v>
      </c>
      <c r="CQ1" s="208" t="s">
        <v>279</v>
      </c>
      <c r="CR1" s="229" t="s">
        <v>280</v>
      </c>
      <c r="CS1" s="230" t="s">
        <v>281</v>
      </c>
      <c r="CT1" s="231" t="s">
        <v>282</v>
      </c>
      <c r="CU1" s="232" t="s">
        <v>283</v>
      </c>
      <c r="CV1" s="233" t="s">
        <v>284</v>
      </c>
      <c r="CW1" s="231" t="s">
        <v>285</v>
      </c>
      <c r="CX1" s="231" t="s">
        <v>286</v>
      </c>
      <c r="CY1" s="232" t="s">
        <v>287</v>
      </c>
      <c r="CZ1" s="231" t="s">
        <v>288</v>
      </c>
      <c r="DA1" s="230" t="s">
        <v>289</v>
      </c>
      <c r="DB1" s="231" t="s">
        <v>290</v>
      </c>
      <c r="DC1" s="232" t="s">
        <v>291</v>
      </c>
      <c r="DD1" s="231" t="s">
        <v>292</v>
      </c>
      <c r="DE1" s="231" t="s">
        <v>293</v>
      </c>
      <c r="DF1" s="232" t="s">
        <v>294</v>
      </c>
      <c r="DG1" s="231" t="s">
        <v>295</v>
      </c>
      <c r="DH1" s="231" t="s">
        <v>296</v>
      </c>
      <c r="DI1" s="232" t="s">
        <v>297</v>
      </c>
      <c r="DJ1" s="231" t="s">
        <v>298</v>
      </c>
      <c r="DK1" s="231" t="s">
        <v>299</v>
      </c>
      <c r="DL1" s="231" t="s">
        <v>300</v>
      </c>
      <c r="DM1" s="231" t="s">
        <v>301</v>
      </c>
      <c r="DN1" s="231" t="s">
        <v>302</v>
      </c>
      <c r="DO1" s="234" t="s">
        <v>303</v>
      </c>
    </row>
    <row r="2" spans="1:119" customFormat="1" x14ac:dyDescent="0.25">
      <c r="A2" s="235">
        <v>1</v>
      </c>
      <c r="B2" s="4" t="s">
        <v>265</v>
      </c>
      <c r="C2" s="3">
        <v>42482</v>
      </c>
      <c r="D2" s="7">
        <v>0.4375</v>
      </c>
      <c r="E2" s="7" t="s">
        <v>253</v>
      </c>
      <c r="F2" s="17">
        <v>155.4</v>
      </c>
      <c r="G2" s="18">
        <v>155.19999999999999</v>
      </c>
      <c r="H2" s="18">
        <v>155.6</v>
      </c>
      <c r="I2" s="6">
        <v>1</v>
      </c>
      <c r="J2" s="17">
        <v>69.8</v>
      </c>
      <c r="K2" s="18">
        <v>69.8</v>
      </c>
      <c r="L2" s="18">
        <v>69.8</v>
      </c>
      <c r="M2" s="6">
        <v>1</v>
      </c>
      <c r="N2" s="4">
        <v>104</v>
      </c>
      <c r="O2" s="5">
        <v>99</v>
      </c>
      <c r="P2" s="6">
        <v>106</v>
      </c>
      <c r="Q2" s="4">
        <v>69</v>
      </c>
      <c r="R2" s="5">
        <v>72</v>
      </c>
      <c r="S2" s="6">
        <v>72</v>
      </c>
      <c r="T2" s="4">
        <v>64</v>
      </c>
      <c r="U2" s="5">
        <v>63</v>
      </c>
      <c r="V2" s="6">
        <v>65</v>
      </c>
      <c r="W2" s="2" t="s">
        <v>59</v>
      </c>
      <c r="X2" s="17" t="s">
        <v>62</v>
      </c>
      <c r="Y2" s="16" t="s">
        <v>62</v>
      </c>
      <c r="Z2" s="4" t="s">
        <v>62</v>
      </c>
      <c r="AA2" s="6" t="s">
        <v>62</v>
      </c>
      <c r="AB2" s="10">
        <v>5.6</v>
      </c>
      <c r="AC2" s="8">
        <v>42489</v>
      </c>
      <c r="AD2" s="7">
        <v>0.42708333333333331</v>
      </c>
      <c r="AE2" s="12" t="s">
        <v>51</v>
      </c>
      <c r="AF2" s="4">
        <v>103</v>
      </c>
      <c r="AG2" s="5">
        <v>99</v>
      </c>
      <c r="AH2" s="6">
        <v>108</v>
      </c>
      <c r="AI2" s="4">
        <v>74</v>
      </c>
      <c r="AJ2" s="5">
        <v>76</v>
      </c>
      <c r="AK2" s="6">
        <v>83</v>
      </c>
      <c r="AL2" s="4">
        <v>58</v>
      </c>
      <c r="AM2" s="5">
        <v>63</v>
      </c>
      <c r="AN2" s="6">
        <v>70</v>
      </c>
      <c r="AO2" s="11" t="s">
        <v>59</v>
      </c>
      <c r="AP2" s="8">
        <v>42531</v>
      </c>
      <c r="AQ2" s="7">
        <v>0.45833333333333331</v>
      </c>
      <c r="AR2" s="7" t="s">
        <v>262</v>
      </c>
      <c r="AS2" s="13">
        <v>155</v>
      </c>
      <c r="AT2" s="9">
        <v>154.9</v>
      </c>
      <c r="AU2" s="9">
        <v>155</v>
      </c>
      <c r="AV2" s="14">
        <v>1</v>
      </c>
      <c r="AW2" s="13">
        <v>69.900000000000006</v>
      </c>
      <c r="AX2" s="9">
        <v>69.900000000000006</v>
      </c>
      <c r="AY2" s="9">
        <v>69.900000000000006</v>
      </c>
      <c r="AZ2" s="14">
        <v>1</v>
      </c>
      <c r="BA2" s="13">
        <v>100</v>
      </c>
      <c r="BB2" s="9">
        <v>101</v>
      </c>
      <c r="BC2" s="14">
        <v>101</v>
      </c>
      <c r="BD2" s="13">
        <v>77</v>
      </c>
      <c r="BE2" s="9">
        <v>71</v>
      </c>
      <c r="BF2" s="14">
        <v>74</v>
      </c>
      <c r="BG2" s="13">
        <v>86</v>
      </c>
      <c r="BH2" s="9">
        <v>82</v>
      </c>
      <c r="BI2" s="9">
        <v>80</v>
      </c>
      <c r="BJ2" s="14" t="s">
        <v>59</v>
      </c>
      <c r="BK2" s="13" t="s">
        <v>62</v>
      </c>
      <c r="BL2" s="14" t="s">
        <v>62</v>
      </c>
      <c r="BM2" s="13" t="s">
        <v>62</v>
      </c>
      <c r="BN2" s="14" t="s">
        <v>62</v>
      </c>
      <c r="BO2" s="15">
        <v>5.2</v>
      </c>
      <c r="BP2" s="8">
        <v>42713</v>
      </c>
      <c r="BQ2" s="64">
        <v>0.45833333333333331</v>
      </c>
      <c r="BR2" s="64" t="s">
        <v>271</v>
      </c>
      <c r="BS2" s="13">
        <v>154.4</v>
      </c>
      <c r="BT2" s="9">
        <v>154.4</v>
      </c>
      <c r="BU2" s="9">
        <v>154.4</v>
      </c>
      <c r="BV2" s="14">
        <v>1</v>
      </c>
      <c r="BW2" s="13">
        <v>70.900000000000006</v>
      </c>
      <c r="BX2" s="9">
        <v>70.900000000000006</v>
      </c>
      <c r="BY2" s="9">
        <v>70.900000000000006</v>
      </c>
      <c r="BZ2" s="14">
        <v>1</v>
      </c>
      <c r="CA2" s="13">
        <v>102</v>
      </c>
      <c r="CB2" s="9">
        <v>98</v>
      </c>
      <c r="CC2" s="14">
        <v>103</v>
      </c>
      <c r="CD2" s="13">
        <v>81</v>
      </c>
      <c r="CE2" s="9">
        <v>81</v>
      </c>
      <c r="CF2" s="6">
        <v>81</v>
      </c>
      <c r="CG2" s="4">
        <v>75</v>
      </c>
      <c r="CH2" s="5">
        <v>76</v>
      </c>
      <c r="CI2" s="6">
        <v>77</v>
      </c>
      <c r="CJ2" s="2"/>
      <c r="CK2" s="4" t="s">
        <v>101</v>
      </c>
      <c r="CL2" s="6" t="s">
        <v>101</v>
      </c>
      <c r="CM2" s="4" t="s">
        <v>101</v>
      </c>
      <c r="CN2" s="6" t="s">
        <v>101</v>
      </c>
      <c r="CO2" s="35">
        <v>5.3</v>
      </c>
      <c r="CP2" s="8"/>
      <c r="CQ2" s="7"/>
      <c r="CR2" s="170"/>
      <c r="CS2" s="160"/>
      <c r="CT2" s="18"/>
      <c r="CU2" s="165"/>
      <c r="CV2" s="175"/>
      <c r="CW2" s="18"/>
      <c r="CX2" s="18"/>
      <c r="CY2" s="165"/>
      <c r="CZ2" s="18"/>
      <c r="DA2" s="160"/>
      <c r="DB2" s="18"/>
      <c r="DC2" s="165"/>
      <c r="DD2" s="18"/>
      <c r="DE2" s="18"/>
      <c r="DF2" s="165"/>
      <c r="DG2" s="18"/>
      <c r="DH2" s="18"/>
      <c r="DI2" s="165"/>
      <c r="DJ2" s="18"/>
      <c r="DK2" s="18"/>
      <c r="DL2" s="18"/>
      <c r="DM2" s="18"/>
      <c r="DN2" s="18"/>
      <c r="DO2" s="236"/>
    </row>
    <row r="3" spans="1:119" customFormat="1" x14ac:dyDescent="0.25">
      <c r="A3" s="235">
        <v>2</v>
      </c>
      <c r="B3" s="4" t="s">
        <v>265</v>
      </c>
      <c r="C3" s="3">
        <v>42482</v>
      </c>
      <c r="D3" s="7">
        <v>0.4375</v>
      </c>
      <c r="E3" s="7" t="s">
        <v>253</v>
      </c>
      <c r="F3" s="17">
        <v>170.5</v>
      </c>
      <c r="G3" s="18">
        <v>170.7</v>
      </c>
      <c r="H3" s="18">
        <v>170.7</v>
      </c>
      <c r="I3" s="6">
        <v>1</v>
      </c>
      <c r="J3" s="17">
        <v>78.5</v>
      </c>
      <c r="K3" s="18">
        <v>78.5</v>
      </c>
      <c r="L3" s="18">
        <v>78.5</v>
      </c>
      <c r="M3" s="6">
        <v>1</v>
      </c>
      <c r="N3" s="4">
        <v>113</v>
      </c>
      <c r="O3" s="5">
        <v>108</v>
      </c>
      <c r="P3" s="6">
        <v>109</v>
      </c>
      <c r="Q3" s="4">
        <v>81</v>
      </c>
      <c r="R3" s="5">
        <v>82</v>
      </c>
      <c r="S3" s="6">
        <v>82</v>
      </c>
      <c r="T3" s="4">
        <v>72</v>
      </c>
      <c r="U3" s="5">
        <v>70</v>
      </c>
      <c r="V3" s="6">
        <v>74</v>
      </c>
      <c r="W3" s="2" t="s">
        <v>59</v>
      </c>
      <c r="X3" s="17">
        <v>1</v>
      </c>
      <c r="Y3" s="16">
        <v>0.25</v>
      </c>
      <c r="Z3" s="4" t="s">
        <v>62</v>
      </c>
      <c r="AA3" s="6" t="s">
        <v>62</v>
      </c>
      <c r="AB3" s="10">
        <v>5.5</v>
      </c>
      <c r="AC3" s="8">
        <v>42489</v>
      </c>
      <c r="AD3" s="7">
        <v>0.42708333333333331</v>
      </c>
      <c r="AE3" s="12" t="s">
        <v>51</v>
      </c>
      <c r="AF3" s="4">
        <v>100</v>
      </c>
      <c r="AG3" s="5">
        <v>102</v>
      </c>
      <c r="AH3" s="6">
        <v>100</v>
      </c>
      <c r="AI3" s="4">
        <v>76</v>
      </c>
      <c r="AJ3" s="5">
        <v>73</v>
      </c>
      <c r="AK3" s="6">
        <v>74</v>
      </c>
      <c r="AL3" s="4">
        <v>74</v>
      </c>
      <c r="AM3" s="5">
        <v>72</v>
      </c>
      <c r="AN3" s="6">
        <v>72</v>
      </c>
      <c r="AO3" s="11" t="s">
        <v>59</v>
      </c>
      <c r="AP3" s="8">
        <v>42531</v>
      </c>
      <c r="AQ3" s="7">
        <v>0.45833333333333331</v>
      </c>
      <c r="AR3" s="7" t="s">
        <v>262</v>
      </c>
      <c r="AS3" s="13">
        <v>170.8</v>
      </c>
      <c r="AT3" s="9">
        <v>171.1</v>
      </c>
      <c r="AU3" s="9">
        <v>170.7</v>
      </c>
      <c r="AV3" s="14">
        <v>1</v>
      </c>
      <c r="AW3" s="13">
        <v>77.400000000000006</v>
      </c>
      <c r="AX3" s="9">
        <v>79.2</v>
      </c>
      <c r="AY3" s="9">
        <v>79.2</v>
      </c>
      <c r="AZ3" s="14">
        <v>1</v>
      </c>
      <c r="BA3" s="13">
        <v>106</v>
      </c>
      <c r="BB3" s="9">
        <v>108</v>
      </c>
      <c r="BC3" s="14">
        <v>107</v>
      </c>
      <c r="BD3" s="13">
        <v>77</v>
      </c>
      <c r="BE3" s="9">
        <v>76</v>
      </c>
      <c r="BF3" s="14">
        <v>75</v>
      </c>
      <c r="BG3" s="13">
        <v>68</v>
      </c>
      <c r="BH3" s="9">
        <v>69</v>
      </c>
      <c r="BI3" s="9">
        <v>71</v>
      </c>
      <c r="BJ3" s="14" t="s">
        <v>59</v>
      </c>
      <c r="BK3" s="13" t="s">
        <v>62</v>
      </c>
      <c r="BL3" s="14">
        <v>1.5</v>
      </c>
      <c r="BM3" s="13" t="s">
        <v>62</v>
      </c>
      <c r="BN3" s="14" t="s">
        <v>62</v>
      </c>
      <c r="BO3" s="15">
        <v>5.2</v>
      </c>
      <c r="BP3" s="8">
        <v>42713</v>
      </c>
      <c r="BQ3" s="64">
        <v>0.45833333333333331</v>
      </c>
      <c r="BR3" s="64" t="s">
        <v>271</v>
      </c>
      <c r="BS3" s="13">
        <v>170.5</v>
      </c>
      <c r="BT3" s="9">
        <v>170.8</v>
      </c>
      <c r="BU3" s="9">
        <v>170.4</v>
      </c>
      <c r="BV3" s="14">
        <v>1</v>
      </c>
      <c r="BW3" s="13">
        <v>87.4</v>
      </c>
      <c r="BX3" s="9">
        <v>87.4</v>
      </c>
      <c r="BY3" s="9">
        <v>87.4</v>
      </c>
      <c r="BZ3" s="14">
        <v>1</v>
      </c>
      <c r="CA3" s="13">
        <v>109</v>
      </c>
      <c r="CB3" s="9">
        <v>97</v>
      </c>
      <c r="CC3" s="14">
        <v>97</v>
      </c>
      <c r="CD3" s="13">
        <v>78</v>
      </c>
      <c r="CE3" s="9">
        <v>76</v>
      </c>
      <c r="CF3" s="6">
        <v>77</v>
      </c>
      <c r="CG3" s="4">
        <v>81</v>
      </c>
      <c r="CH3" s="5">
        <v>86</v>
      </c>
      <c r="CI3" s="6">
        <v>81</v>
      </c>
      <c r="CJ3" s="2" t="s">
        <v>59</v>
      </c>
      <c r="CK3" s="4" t="s">
        <v>101</v>
      </c>
      <c r="CL3" s="6" t="s">
        <v>101</v>
      </c>
      <c r="CM3" s="4" t="s">
        <v>101</v>
      </c>
      <c r="CN3" s="6" t="s">
        <v>101</v>
      </c>
      <c r="CO3" s="35">
        <v>5.4</v>
      </c>
      <c r="CP3" s="8"/>
      <c r="CQ3" s="7"/>
      <c r="CR3" s="170"/>
      <c r="CS3" s="160"/>
      <c r="CT3" s="18"/>
      <c r="CU3" s="165"/>
      <c r="CV3" s="175"/>
      <c r="CW3" s="18"/>
      <c r="CX3" s="18"/>
      <c r="CY3" s="165"/>
      <c r="CZ3" s="18"/>
      <c r="DA3" s="160"/>
      <c r="DB3" s="18"/>
      <c r="DC3" s="165"/>
      <c r="DD3" s="18"/>
      <c r="DE3" s="18"/>
      <c r="DF3" s="165"/>
      <c r="DG3" s="18"/>
      <c r="DH3" s="18"/>
      <c r="DI3" s="165"/>
      <c r="DJ3" s="18"/>
      <c r="DK3" s="18"/>
      <c r="DL3" s="18"/>
      <c r="DM3" s="18"/>
      <c r="DN3" s="18"/>
      <c r="DO3" s="236"/>
    </row>
    <row r="4" spans="1:119" customFormat="1" x14ac:dyDescent="0.25">
      <c r="A4" s="235">
        <v>3</v>
      </c>
      <c r="B4" s="4" t="s">
        <v>265</v>
      </c>
      <c r="C4" s="3">
        <v>42482</v>
      </c>
      <c r="D4" s="7">
        <v>0.4375</v>
      </c>
      <c r="E4" s="7" t="s">
        <v>254</v>
      </c>
      <c r="F4" s="17">
        <v>158.19999999999999</v>
      </c>
      <c r="G4" s="18">
        <v>158.19999999999999</v>
      </c>
      <c r="H4" s="18">
        <v>158.1</v>
      </c>
      <c r="I4" s="6">
        <v>1</v>
      </c>
      <c r="J4" s="17">
        <v>100.5</v>
      </c>
      <c r="K4" s="18">
        <v>100.5</v>
      </c>
      <c r="L4" s="18">
        <v>100.5</v>
      </c>
      <c r="M4" s="6">
        <v>1</v>
      </c>
      <c r="N4" s="4">
        <v>120</v>
      </c>
      <c r="O4" s="5">
        <v>118</v>
      </c>
      <c r="P4" s="6">
        <v>113</v>
      </c>
      <c r="Q4" s="4">
        <v>94</v>
      </c>
      <c r="R4" s="5">
        <v>90</v>
      </c>
      <c r="S4" s="6">
        <v>89</v>
      </c>
      <c r="T4" s="4">
        <v>88</v>
      </c>
      <c r="U4" s="5">
        <v>83</v>
      </c>
      <c r="V4" s="6">
        <v>95</v>
      </c>
      <c r="W4" s="2" t="s">
        <v>89</v>
      </c>
      <c r="X4" s="17">
        <v>1</v>
      </c>
      <c r="Y4" s="16" t="s">
        <v>62</v>
      </c>
      <c r="Z4" s="4" t="s">
        <v>62</v>
      </c>
      <c r="AA4" s="6" t="s">
        <v>62</v>
      </c>
      <c r="AB4" s="10">
        <v>7</v>
      </c>
      <c r="AC4" s="8">
        <v>42489</v>
      </c>
      <c r="AD4" s="7">
        <v>0.42708333333333331</v>
      </c>
      <c r="AE4" s="12" t="s">
        <v>51</v>
      </c>
      <c r="AF4" s="4">
        <v>112</v>
      </c>
      <c r="AG4" s="5">
        <v>114</v>
      </c>
      <c r="AH4" s="6">
        <v>111</v>
      </c>
      <c r="AI4" s="4">
        <v>86</v>
      </c>
      <c r="AJ4" s="5">
        <v>89</v>
      </c>
      <c r="AK4" s="6">
        <v>86</v>
      </c>
      <c r="AL4" s="4">
        <v>88</v>
      </c>
      <c r="AM4" s="5">
        <v>85</v>
      </c>
      <c r="AN4" s="6">
        <v>81</v>
      </c>
      <c r="AO4" s="11" t="s">
        <v>89</v>
      </c>
      <c r="AP4" s="8">
        <v>42531</v>
      </c>
      <c r="AQ4" s="7">
        <v>0.45833333333333331</v>
      </c>
      <c r="AR4" s="7" t="s">
        <v>262</v>
      </c>
      <c r="AS4" s="13">
        <v>158.80000000000001</v>
      </c>
      <c r="AT4" s="9">
        <v>158</v>
      </c>
      <c r="AU4" s="9">
        <v>158.4</v>
      </c>
      <c r="AV4" s="14">
        <v>1</v>
      </c>
      <c r="AW4" s="13">
        <v>100</v>
      </c>
      <c r="AX4" s="9">
        <v>100</v>
      </c>
      <c r="AY4" s="9">
        <v>100</v>
      </c>
      <c r="AZ4" s="14">
        <v>1</v>
      </c>
      <c r="BA4" s="13">
        <v>107</v>
      </c>
      <c r="BB4" s="9">
        <v>103</v>
      </c>
      <c r="BC4" s="14">
        <v>102</v>
      </c>
      <c r="BD4" s="13">
        <v>93</v>
      </c>
      <c r="BE4" s="9">
        <v>86</v>
      </c>
      <c r="BF4" s="14">
        <v>88</v>
      </c>
      <c r="BG4" s="13">
        <v>115</v>
      </c>
      <c r="BH4" s="9">
        <v>114</v>
      </c>
      <c r="BI4" s="9">
        <v>106</v>
      </c>
      <c r="BJ4" s="14" t="s">
        <v>89</v>
      </c>
      <c r="BK4" s="13">
        <v>4</v>
      </c>
      <c r="BL4" s="14" t="s">
        <v>62</v>
      </c>
      <c r="BM4" s="13" t="s">
        <v>94</v>
      </c>
      <c r="BN4" s="14" t="s">
        <v>92</v>
      </c>
      <c r="BO4" s="15">
        <v>6.4</v>
      </c>
      <c r="BP4" s="8">
        <v>42713</v>
      </c>
      <c r="BQ4" s="64">
        <v>0.45833333333333331</v>
      </c>
      <c r="BR4" s="64" t="s">
        <v>271</v>
      </c>
      <c r="BS4" s="13">
        <v>158.4</v>
      </c>
      <c r="BT4" s="9">
        <v>158.5</v>
      </c>
      <c r="BU4" s="9">
        <v>158.4</v>
      </c>
      <c r="BV4" s="14">
        <v>1</v>
      </c>
      <c r="BW4" s="13">
        <v>99.2</v>
      </c>
      <c r="BX4" s="9">
        <v>99.2</v>
      </c>
      <c r="BY4" s="9">
        <v>99.2</v>
      </c>
      <c r="BZ4" s="14">
        <v>1</v>
      </c>
      <c r="CA4" s="13">
        <v>113</v>
      </c>
      <c r="CB4" s="9">
        <v>109</v>
      </c>
      <c r="CC4" s="14">
        <v>107</v>
      </c>
      <c r="CD4" s="13">
        <v>88</v>
      </c>
      <c r="CE4" s="9">
        <v>97</v>
      </c>
      <c r="CF4" s="6">
        <v>92</v>
      </c>
      <c r="CG4" s="4">
        <v>118</v>
      </c>
      <c r="CH4" s="5">
        <v>123</v>
      </c>
      <c r="CI4" s="6">
        <v>115</v>
      </c>
      <c r="CJ4" s="2"/>
      <c r="CK4" s="4" t="s">
        <v>101</v>
      </c>
      <c r="CL4" s="6">
        <v>4</v>
      </c>
      <c r="CM4" s="4" t="s">
        <v>101</v>
      </c>
      <c r="CN4" s="6" t="s">
        <v>101</v>
      </c>
      <c r="CO4" s="35">
        <v>7.2</v>
      </c>
      <c r="CP4" s="8"/>
      <c r="CQ4" s="7"/>
      <c r="CR4" s="170"/>
      <c r="CS4" s="160"/>
      <c r="CT4" s="18"/>
      <c r="CU4" s="165"/>
      <c r="CV4" s="175"/>
      <c r="CW4" s="18"/>
      <c r="CX4" s="18"/>
      <c r="CY4" s="165"/>
      <c r="CZ4" s="18"/>
      <c r="DA4" s="160"/>
      <c r="DB4" s="18"/>
      <c r="DC4" s="165"/>
      <c r="DD4" s="18"/>
      <c r="DE4" s="18"/>
      <c r="DF4" s="165"/>
      <c r="DG4" s="18"/>
      <c r="DH4" s="18"/>
      <c r="DI4" s="165"/>
      <c r="DJ4" s="18"/>
      <c r="DK4" s="18"/>
      <c r="DL4" s="18"/>
      <c r="DM4" s="18"/>
      <c r="DN4" s="18"/>
      <c r="DO4" s="236"/>
    </row>
    <row r="5" spans="1:119" customFormat="1" x14ac:dyDescent="0.25">
      <c r="A5" s="235">
        <v>4</v>
      </c>
      <c r="B5" s="4" t="s">
        <v>265</v>
      </c>
      <c r="C5" s="3">
        <v>42482</v>
      </c>
      <c r="D5" s="7">
        <v>0.4375</v>
      </c>
      <c r="E5" s="7" t="s">
        <v>253</v>
      </c>
      <c r="F5" s="17">
        <v>157.4</v>
      </c>
      <c r="G5" s="18">
        <v>158.1</v>
      </c>
      <c r="H5" s="18">
        <v>155.19999999999999</v>
      </c>
      <c r="I5" s="6">
        <v>1</v>
      </c>
      <c r="J5" s="17">
        <v>104.7</v>
      </c>
      <c r="K5" s="18">
        <v>104.7</v>
      </c>
      <c r="L5" s="18">
        <v>104.7</v>
      </c>
      <c r="M5" s="6">
        <v>1</v>
      </c>
      <c r="N5" s="4">
        <v>108</v>
      </c>
      <c r="O5" s="5">
        <v>101</v>
      </c>
      <c r="P5" s="6">
        <v>101</v>
      </c>
      <c r="Q5" s="4">
        <v>83</v>
      </c>
      <c r="R5" s="5">
        <v>76</v>
      </c>
      <c r="S5" s="6">
        <v>76</v>
      </c>
      <c r="T5" s="4">
        <v>69</v>
      </c>
      <c r="U5" s="5">
        <v>69</v>
      </c>
      <c r="V5" s="6">
        <v>69</v>
      </c>
      <c r="W5" s="2" t="s">
        <v>89</v>
      </c>
      <c r="X5" s="17">
        <v>1</v>
      </c>
      <c r="Y5" s="16">
        <v>5</v>
      </c>
      <c r="Z5" s="4" t="s">
        <v>62</v>
      </c>
      <c r="AA5" s="6" t="s">
        <v>62</v>
      </c>
      <c r="AB5" s="10">
        <v>5.5</v>
      </c>
      <c r="AC5" s="8">
        <v>42500</v>
      </c>
      <c r="AD5" s="7">
        <v>0.52083333333333337</v>
      </c>
      <c r="AE5" s="6" t="s">
        <v>52</v>
      </c>
      <c r="AF5" s="4">
        <v>94</v>
      </c>
      <c r="AG5" s="5">
        <v>98</v>
      </c>
      <c r="AH5" s="6">
        <v>98</v>
      </c>
      <c r="AI5" s="4">
        <v>71</v>
      </c>
      <c r="AJ5" s="5">
        <v>73</v>
      </c>
      <c r="AK5" s="6">
        <v>74</v>
      </c>
      <c r="AL5" s="4">
        <v>72</v>
      </c>
      <c r="AM5" s="5">
        <v>68</v>
      </c>
      <c r="AN5" s="6">
        <v>66</v>
      </c>
      <c r="AO5" s="11" t="s">
        <v>89</v>
      </c>
      <c r="AP5" s="8">
        <v>42531</v>
      </c>
      <c r="AQ5" s="7">
        <v>0.45833333333333331</v>
      </c>
      <c r="AR5" s="7" t="s">
        <v>262</v>
      </c>
      <c r="AS5" s="13">
        <v>157.5</v>
      </c>
      <c r="AT5" s="9">
        <v>157.9</v>
      </c>
      <c r="AU5" s="9">
        <v>157.80000000000001</v>
      </c>
      <c r="AV5" s="14">
        <v>1</v>
      </c>
      <c r="AW5" s="13">
        <v>102.6</v>
      </c>
      <c r="AX5" s="9">
        <v>102.6</v>
      </c>
      <c r="AY5" s="9">
        <v>102.6</v>
      </c>
      <c r="AZ5" s="14">
        <v>1</v>
      </c>
      <c r="BA5" s="13">
        <v>100</v>
      </c>
      <c r="BB5" s="9">
        <v>98</v>
      </c>
      <c r="BC5" s="14">
        <v>97</v>
      </c>
      <c r="BD5" s="13">
        <v>70</v>
      </c>
      <c r="BE5" s="9">
        <v>71</v>
      </c>
      <c r="BF5" s="14">
        <v>75</v>
      </c>
      <c r="BG5" s="13">
        <v>66</v>
      </c>
      <c r="BH5" s="9">
        <v>64</v>
      </c>
      <c r="BI5" s="9">
        <v>70</v>
      </c>
      <c r="BJ5" s="14" t="s">
        <v>89</v>
      </c>
      <c r="BK5" s="13" t="s">
        <v>62</v>
      </c>
      <c r="BL5" s="14">
        <v>0</v>
      </c>
      <c r="BM5" s="13" t="s">
        <v>62</v>
      </c>
      <c r="BN5" s="14" t="s">
        <v>62</v>
      </c>
      <c r="BO5" s="15">
        <v>5.3</v>
      </c>
      <c r="BP5" s="8">
        <v>42713</v>
      </c>
      <c r="BQ5" s="64">
        <v>0.45833333333333331</v>
      </c>
      <c r="BR5" s="64" t="s">
        <v>271</v>
      </c>
      <c r="BS5" s="13">
        <v>158.6</v>
      </c>
      <c r="BT5" s="9">
        <v>158.30000000000001</v>
      </c>
      <c r="BU5" s="9">
        <v>158.4</v>
      </c>
      <c r="BV5" s="14">
        <v>1</v>
      </c>
      <c r="BW5" s="13">
        <v>108.5</v>
      </c>
      <c r="BX5" s="9">
        <v>108.2</v>
      </c>
      <c r="BY5" s="9">
        <v>108.2</v>
      </c>
      <c r="BZ5" s="14">
        <v>1</v>
      </c>
      <c r="CA5" s="13">
        <v>98</v>
      </c>
      <c r="CB5" s="9">
        <v>102</v>
      </c>
      <c r="CC5" s="14">
        <v>105</v>
      </c>
      <c r="CD5" s="13">
        <v>78</v>
      </c>
      <c r="CE5" s="9">
        <v>75</v>
      </c>
      <c r="CF5" s="6">
        <v>88</v>
      </c>
      <c r="CG5" s="4">
        <v>66</v>
      </c>
      <c r="CH5" s="5">
        <v>66</v>
      </c>
      <c r="CI5" s="6">
        <v>71</v>
      </c>
      <c r="CJ5" s="2" t="s">
        <v>89</v>
      </c>
      <c r="CK5" s="4" t="s">
        <v>101</v>
      </c>
      <c r="CL5" s="6">
        <v>5</v>
      </c>
      <c r="CM5" s="4" t="s">
        <v>101</v>
      </c>
      <c r="CN5" s="6" t="s">
        <v>101</v>
      </c>
      <c r="CO5" s="35">
        <v>5.0999999999999996</v>
      </c>
      <c r="CP5" s="8">
        <v>42902</v>
      </c>
      <c r="CQ5" s="7">
        <v>0.35416666666666669</v>
      </c>
      <c r="CR5" s="170" t="s">
        <v>266</v>
      </c>
      <c r="CS5" s="160">
        <v>159.6</v>
      </c>
      <c r="CT5" s="18">
        <v>159.4</v>
      </c>
      <c r="CU5" s="165">
        <v>159.6</v>
      </c>
      <c r="CV5" s="175">
        <v>1</v>
      </c>
      <c r="CW5" s="18">
        <v>112.4</v>
      </c>
      <c r="CX5" s="18">
        <v>112.4</v>
      </c>
      <c r="CY5" s="165"/>
      <c r="CZ5" s="18"/>
      <c r="DA5" s="160">
        <v>93</v>
      </c>
      <c r="DB5" s="18">
        <v>93</v>
      </c>
      <c r="DC5" s="165">
        <v>92</v>
      </c>
      <c r="DD5" s="18">
        <v>73</v>
      </c>
      <c r="DE5" s="18">
        <v>77</v>
      </c>
      <c r="DF5" s="165">
        <v>76</v>
      </c>
      <c r="DG5" s="18">
        <v>60</v>
      </c>
      <c r="DH5" s="18">
        <v>59</v>
      </c>
      <c r="DI5" s="165">
        <v>66</v>
      </c>
      <c r="DJ5" s="18" t="s">
        <v>89</v>
      </c>
      <c r="DK5" s="18" t="s">
        <v>101</v>
      </c>
      <c r="DL5" s="18">
        <v>1</v>
      </c>
      <c r="DM5" s="18" t="s">
        <v>101</v>
      </c>
      <c r="DN5" s="18" t="s">
        <v>101</v>
      </c>
      <c r="DO5" s="236"/>
    </row>
    <row r="6" spans="1:119" customFormat="1" x14ac:dyDescent="0.25">
      <c r="A6" s="235">
        <v>5</v>
      </c>
      <c r="B6" s="4" t="s">
        <v>265</v>
      </c>
      <c r="C6" s="3">
        <v>42489</v>
      </c>
      <c r="D6" s="7">
        <v>0.4375</v>
      </c>
      <c r="E6" s="7" t="s">
        <v>255</v>
      </c>
      <c r="F6" s="17">
        <v>164.9</v>
      </c>
      <c r="G6" s="18">
        <v>164.4</v>
      </c>
      <c r="H6" s="18">
        <v>164.4</v>
      </c>
      <c r="I6" s="6">
        <v>2</v>
      </c>
      <c r="J6" s="17">
        <v>59.4</v>
      </c>
      <c r="K6" s="18">
        <v>59.4</v>
      </c>
      <c r="L6" s="18">
        <v>59.4</v>
      </c>
      <c r="M6" s="6">
        <v>2</v>
      </c>
      <c r="N6" s="4">
        <v>116</v>
      </c>
      <c r="O6" s="5">
        <v>108</v>
      </c>
      <c r="P6" s="6">
        <v>108</v>
      </c>
      <c r="Q6" s="4">
        <v>77</v>
      </c>
      <c r="R6" s="5">
        <v>77</v>
      </c>
      <c r="S6" s="6">
        <v>77</v>
      </c>
      <c r="T6" s="4">
        <v>65</v>
      </c>
      <c r="U6" s="5">
        <v>70</v>
      </c>
      <c r="V6" s="6">
        <v>67</v>
      </c>
      <c r="W6" s="2" t="s">
        <v>90</v>
      </c>
      <c r="X6" s="17" t="s">
        <v>62</v>
      </c>
      <c r="Y6" s="16">
        <v>4</v>
      </c>
      <c r="Z6" s="4" t="s">
        <v>62</v>
      </c>
      <c r="AA6" s="6" t="s">
        <v>62</v>
      </c>
      <c r="AB6" s="10">
        <v>5.3</v>
      </c>
      <c r="AC6" s="8">
        <v>42500</v>
      </c>
      <c r="AD6" s="7">
        <v>0.52083333333333337</v>
      </c>
      <c r="AE6" s="6" t="s">
        <v>52</v>
      </c>
      <c r="AF6" s="4">
        <v>91</v>
      </c>
      <c r="AG6" s="5">
        <v>88</v>
      </c>
      <c r="AH6" s="6">
        <v>100</v>
      </c>
      <c r="AI6" s="4">
        <v>69</v>
      </c>
      <c r="AJ6" s="5">
        <v>65</v>
      </c>
      <c r="AK6" s="6">
        <v>69</v>
      </c>
      <c r="AL6" s="4">
        <v>75</v>
      </c>
      <c r="AM6" s="5">
        <v>77</v>
      </c>
      <c r="AN6" s="6">
        <v>69</v>
      </c>
      <c r="AO6" s="11" t="s">
        <v>90</v>
      </c>
      <c r="AP6" s="8">
        <v>42516</v>
      </c>
      <c r="AQ6" s="7">
        <v>0.35416666666666669</v>
      </c>
      <c r="AR6" s="7" t="s">
        <v>266</v>
      </c>
      <c r="AS6" s="13">
        <v>164.7</v>
      </c>
      <c r="AT6" s="9">
        <v>164.8</v>
      </c>
      <c r="AU6" s="9">
        <v>164.6</v>
      </c>
      <c r="AV6" s="14">
        <v>2</v>
      </c>
      <c r="AW6" s="13">
        <v>59.2</v>
      </c>
      <c r="AX6" s="9">
        <v>59.2</v>
      </c>
      <c r="AY6" s="9">
        <v>59.2</v>
      </c>
      <c r="AZ6" s="14">
        <v>2</v>
      </c>
      <c r="BA6" s="13">
        <v>105</v>
      </c>
      <c r="BB6" s="9">
        <v>102</v>
      </c>
      <c r="BC6" s="14">
        <v>100</v>
      </c>
      <c r="BD6" s="13">
        <v>71</v>
      </c>
      <c r="BE6" s="9">
        <v>72</v>
      </c>
      <c r="BF6" s="14">
        <v>72</v>
      </c>
      <c r="BG6" s="13">
        <v>74</v>
      </c>
      <c r="BH6" s="9">
        <v>76</v>
      </c>
      <c r="BI6" s="9">
        <v>77</v>
      </c>
      <c r="BJ6" s="14" t="s">
        <v>90</v>
      </c>
      <c r="BK6" s="13">
        <v>3</v>
      </c>
      <c r="BL6" s="14" t="s">
        <v>62</v>
      </c>
      <c r="BM6" s="13" t="s">
        <v>62</v>
      </c>
      <c r="BN6" s="14" t="s">
        <v>62</v>
      </c>
      <c r="BO6" s="15">
        <v>5.8</v>
      </c>
      <c r="BP6" s="8">
        <v>42705</v>
      </c>
      <c r="BQ6" s="64">
        <v>0.35416666666666669</v>
      </c>
      <c r="BR6" s="64" t="s">
        <v>256</v>
      </c>
      <c r="BS6" s="13">
        <v>165.5</v>
      </c>
      <c r="BT6" s="9">
        <v>165.8</v>
      </c>
      <c r="BU6" s="9">
        <v>165.8</v>
      </c>
      <c r="BV6" s="14"/>
      <c r="BW6" s="13">
        <v>60.9</v>
      </c>
      <c r="BX6" s="9">
        <v>60.9</v>
      </c>
      <c r="BY6" s="9">
        <v>60.9</v>
      </c>
      <c r="BZ6" s="14"/>
      <c r="CA6" s="13">
        <v>112</v>
      </c>
      <c r="CB6" s="9">
        <v>105</v>
      </c>
      <c r="CC6" s="14">
        <v>112</v>
      </c>
      <c r="CD6" s="13">
        <v>77</v>
      </c>
      <c r="CE6" s="9">
        <v>80</v>
      </c>
      <c r="CF6" s="6">
        <v>77</v>
      </c>
      <c r="CG6" s="4">
        <v>74</v>
      </c>
      <c r="CH6" s="5">
        <v>76</v>
      </c>
      <c r="CI6" s="6">
        <v>73</v>
      </c>
      <c r="CJ6" s="2" t="s">
        <v>90</v>
      </c>
      <c r="CK6" s="4" t="s">
        <v>101</v>
      </c>
      <c r="CL6" s="6">
        <v>1</v>
      </c>
      <c r="CM6" s="4" t="s">
        <v>101</v>
      </c>
      <c r="CN6" s="6" t="s">
        <v>101</v>
      </c>
      <c r="CO6" s="35">
        <v>5.8</v>
      </c>
      <c r="CP6" s="8">
        <v>42878</v>
      </c>
      <c r="CQ6" s="7">
        <v>0.39583333333333331</v>
      </c>
      <c r="CR6" s="170" t="s">
        <v>304</v>
      </c>
      <c r="CS6" s="160">
        <v>164.7</v>
      </c>
      <c r="CT6" s="18">
        <v>167.9</v>
      </c>
      <c r="CU6" s="165">
        <v>164.7</v>
      </c>
      <c r="CV6" s="175"/>
      <c r="CW6" s="18">
        <v>61</v>
      </c>
      <c r="CX6" s="18">
        <v>61</v>
      </c>
      <c r="CY6" s="165"/>
      <c r="CZ6" s="18"/>
      <c r="DA6" s="160">
        <v>102</v>
      </c>
      <c r="DB6" s="18">
        <v>95</v>
      </c>
      <c r="DC6" s="165">
        <v>98</v>
      </c>
      <c r="DD6" s="18">
        <v>80</v>
      </c>
      <c r="DE6" s="18">
        <v>75</v>
      </c>
      <c r="DF6" s="165">
        <v>78</v>
      </c>
      <c r="DG6" s="18">
        <v>80</v>
      </c>
      <c r="DH6" s="18">
        <v>79</v>
      </c>
      <c r="DI6" s="165">
        <v>83</v>
      </c>
      <c r="DJ6" s="18" t="s">
        <v>89</v>
      </c>
      <c r="DK6" s="18"/>
      <c r="DL6" s="18"/>
      <c r="DM6" s="18"/>
      <c r="DN6" s="18"/>
      <c r="DO6" s="236">
        <v>5.8</v>
      </c>
    </row>
    <row r="7" spans="1:119" customFormat="1" x14ac:dyDescent="0.25">
      <c r="A7" s="235">
        <v>6</v>
      </c>
      <c r="B7" s="4" t="s">
        <v>265</v>
      </c>
      <c r="C7" s="3">
        <v>42489</v>
      </c>
      <c r="D7" s="7">
        <v>0.4375</v>
      </c>
      <c r="E7" s="7" t="s">
        <v>256</v>
      </c>
      <c r="F7" s="17">
        <v>165.4</v>
      </c>
      <c r="G7" s="18">
        <v>165.6</v>
      </c>
      <c r="H7" s="18">
        <v>165.4</v>
      </c>
      <c r="I7" s="6">
        <v>2</v>
      </c>
      <c r="J7" s="17">
        <v>75.099999999999994</v>
      </c>
      <c r="K7" s="18">
        <v>75.099999999999994</v>
      </c>
      <c r="L7" s="18">
        <v>75.099999999999994</v>
      </c>
      <c r="M7" s="6">
        <v>2</v>
      </c>
      <c r="N7" s="4">
        <v>128</v>
      </c>
      <c r="O7" s="5">
        <v>125</v>
      </c>
      <c r="P7" s="6">
        <v>126</v>
      </c>
      <c r="Q7" s="4">
        <v>89</v>
      </c>
      <c r="R7" s="5">
        <v>86</v>
      </c>
      <c r="S7" s="6">
        <v>85</v>
      </c>
      <c r="T7" s="4">
        <v>64</v>
      </c>
      <c r="U7" s="5">
        <v>65</v>
      </c>
      <c r="V7" s="6">
        <v>66</v>
      </c>
      <c r="W7" s="2" t="s">
        <v>90</v>
      </c>
      <c r="X7" s="17" t="s">
        <v>62</v>
      </c>
      <c r="Y7" s="16" t="s">
        <v>62</v>
      </c>
      <c r="Z7" s="4" t="s">
        <v>62</v>
      </c>
      <c r="AA7" s="6" t="s">
        <v>62</v>
      </c>
      <c r="AB7" s="10"/>
      <c r="AC7" s="8">
        <v>42500</v>
      </c>
      <c r="AD7" s="7">
        <v>0.52083333333333337</v>
      </c>
      <c r="AE7" s="6" t="s">
        <v>52</v>
      </c>
      <c r="AF7" s="4">
        <v>121</v>
      </c>
      <c r="AG7" s="5">
        <v>122</v>
      </c>
      <c r="AH7" s="6">
        <v>125</v>
      </c>
      <c r="AI7" s="4">
        <v>85</v>
      </c>
      <c r="AJ7" s="5">
        <v>86</v>
      </c>
      <c r="AK7" s="6">
        <v>85</v>
      </c>
      <c r="AL7" s="4">
        <v>80</v>
      </c>
      <c r="AM7" s="5">
        <v>76</v>
      </c>
      <c r="AN7" s="6">
        <v>78</v>
      </c>
      <c r="AO7" s="11" t="s">
        <v>90</v>
      </c>
      <c r="AP7" s="8">
        <v>42516</v>
      </c>
      <c r="AQ7" s="7">
        <v>0.35416666666666669</v>
      </c>
      <c r="AR7" s="7" t="s">
        <v>266</v>
      </c>
      <c r="AS7" s="13">
        <v>164.6</v>
      </c>
      <c r="AT7" s="9">
        <v>164.6</v>
      </c>
      <c r="AU7" s="9">
        <v>164.4</v>
      </c>
      <c r="AV7" s="14">
        <v>2</v>
      </c>
      <c r="AW7" s="13">
        <v>74.7</v>
      </c>
      <c r="AX7" s="9">
        <v>74.7</v>
      </c>
      <c r="AY7" s="9">
        <v>74.7</v>
      </c>
      <c r="AZ7" s="14">
        <v>2</v>
      </c>
      <c r="BA7" s="13">
        <v>122</v>
      </c>
      <c r="BB7" s="9">
        <v>113</v>
      </c>
      <c r="BC7" s="14">
        <v>115</v>
      </c>
      <c r="BD7" s="13">
        <v>76</v>
      </c>
      <c r="BE7" s="9">
        <v>87</v>
      </c>
      <c r="BF7" s="14">
        <v>84</v>
      </c>
      <c r="BG7" s="13">
        <v>76</v>
      </c>
      <c r="BH7" s="9">
        <v>78</v>
      </c>
      <c r="BI7" s="9">
        <v>77</v>
      </c>
      <c r="BJ7" s="14" t="s">
        <v>91</v>
      </c>
      <c r="BK7" s="13">
        <v>2</v>
      </c>
      <c r="BL7" s="14" t="s">
        <v>62</v>
      </c>
      <c r="BM7" s="13" t="s">
        <v>62</v>
      </c>
      <c r="BN7" s="14" t="s">
        <v>62</v>
      </c>
      <c r="BO7" s="15">
        <v>6.5</v>
      </c>
      <c r="BP7" s="8">
        <v>42712</v>
      </c>
      <c r="BQ7" s="64">
        <v>0.3611111111111111</v>
      </c>
      <c r="BR7" s="64" t="s">
        <v>260</v>
      </c>
      <c r="BS7" s="13">
        <v>164.5</v>
      </c>
      <c r="BT7" s="9">
        <v>164.5</v>
      </c>
      <c r="BU7" s="9">
        <v>164.4</v>
      </c>
      <c r="BV7" s="14">
        <v>1</v>
      </c>
      <c r="BW7" s="13"/>
      <c r="BX7" s="9">
        <v>71.400000000000006</v>
      </c>
      <c r="BY7" s="9">
        <v>71.400000000000006</v>
      </c>
      <c r="BZ7" s="14">
        <v>1</v>
      </c>
      <c r="CA7" s="13">
        <v>117</v>
      </c>
      <c r="CB7" s="9">
        <v>119</v>
      </c>
      <c r="CC7" s="14">
        <v>116</v>
      </c>
      <c r="CD7" s="13">
        <v>72</v>
      </c>
      <c r="CE7" s="9">
        <v>77</v>
      </c>
      <c r="CF7" s="6">
        <v>78</v>
      </c>
      <c r="CG7" s="4">
        <v>79</v>
      </c>
      <c r="CH7" s="5">
        <v>79</v>
      </c>
      <c r="CI7" s="6">
        <v>79</v>
      </c>
      <c r="CJ7" s="2" t="s">
        <v>90</v>
      </c>
      <c r="CK7" s="4" t="s">
        <v>101</v>
      </c>
      <c r="CL7" s="6" t="s">
        <v>101</v>
      </c>
      <c r="CM7" s="4" t="s">
        <v>101</v>
      </c>
      <c r="CN7" s="6" t="s">
        <v>101</v>
      </c>
      <c r="CO7" s="35">
        <v>5.8</v>
      </c>
      <c r="CP7" s="8">
        <v>42878</v>
      </c>
      <c r="CQ7" s="7">
        <v>0.39583333333333331</v>
      </c>
      <c r="CR7" s="170" t="s">
        <v>304</v>
      </c>
      <c r="CS7" s="160">
        <v>164.7</v>
      </c>
      <c r="CT7" s="18">
        <v>164.7</v>
      </c>
      <c r="CU7" s="165">
        <v>164.8</v>
      </c>
      <c r="CV7" s="175">
        <v>1</v>
      </c>
      <c r="CW7" s="18">
        <v>74.7</v>
      </c>
      <c r="CX7" s="18">
        <v>74.7</v>
      </c>
      <c r="CY7" s="165"/>
      <c r="CZ7" s="18">
        <v>1</v>
      </c>
      <c r="DA7" s="160">
        <v>122</v>
      </c>
      <c r="DB7" s="18">
        <v>117</v>
      </c>
      <c r="DC7" s="165">
        <v>111</v>
      </c>
      <c r="DD7" s="18">
        <v>83</v>
      </c>
      <c r="DE7" s="18">
        <v>84</v>
      </c>
      <c r="DF7" s="165">
        <v>82</v>
      </c>
      <c r="DG7" s="18">
        <v>76</v>
      </c>
      <c r="DH7" s="18">
        <v>75</v>
      </c>
      <c r="DI7" s="165">
        <v>75</v>
      </c>
      <c r="DJ7" s="18" t="s">
        <v>90</v>
      </c>
      <c r="DK7" s="18">
        <v>0.5</v>
      </c>
      <c r="DL7" s="18" t="s">
        <v>101</v>
      </c>
      <c r="DM7" s="18" t="s">
        <v>101</v>
      </c>
      <c r="DN7" s="18" t="s">
        <v>101</v>
      </c>
      <c r="DO7" s="236">
        <v>6.4</v>
      </c>
    </row>
    <row r="8" spans="1:119" customFormat="1" x14ac:dyDescent="0.25">
      <c r="A8" s="235">
        <v>7</v>
      </c>
      <c r="B8" s="4" t="s">
        <v>265</v>
      </c>
      <c r="C8" s="3">
        <v>42489</v>
      </c>
      <c r="D8" s="7">
        <v>0.4375</v>
      </c>
      <c r="E8" s="7" t="s">
        <v>256</v>
      </c>
      <c r="F8" s="17">
        <v>160.19999999999999</v>
      </c>
      <c r="G8" s="18">
        <v>160.1</v>
      </c>
      <c r="H8" s="18">
        <v>160.1</v>
      </c>
      <c r="I8" s="6">
        <v>2</v>
      </c>
      <c r="J8" s="17">
        <v>91.9</v>
      </c>
      <c r="K8" s="18">
        <v>91.9</v>
      </c>
      <c r="L8" s="18">
        <v>91.9</v>
      </c>
      <c r="M8" s="6">
        <v>2</v>
      </c>
      <c r="N8" s="4">
        <v>127</v>
      </c>
      <c r="O8" s="5">
        <v>112</v>
      </c>
      <c r="P8" s="6">
        <v>120</v>
      </c>
      <c r="Q8" s="4">
        <v>81</v>
      </c>
      <c r="R8" s="5">
        <v>81</v>
      </c>
      <c r="S8" s="6">
        <v>85</v>
      </c>
      <c r="T8" s="4">
        <v>73</v>
      </c>
      <c r="U8" s="5">
        <v>74</v>
      </c>
      <c r="V8" s="6">
        <v>77</v>
      </c>
      <c r="W8" s="2" t="s">
        <v>91</v>
      </c>
      <c r="X8" s="17" t="s">
        <v>62</v>
      </c>
      <c r="Y8" s="16">
        <v>1.5</v>
      </c>
      <c r="Z8" s="4" t="s">
        <v>62</v>
      </c>
      <c r="AA8" s="6" t="s">
        <v>62</v>
      </c>
      <c r="AB8" s="10">
        <v>5.9</v>
      </c>
      <c r="AC8" s="8">
        <v>42500</v>
      </c>
      <c r="AD8" s="7">
        <v>0.52083333333333337</v>
      </c>
      <c r="AE8" s="6" t="s">
        <v>52</v>
      </c>
      <c r="AF8" s="4">
        <v>113</v>
      </c>
      <c r="AG8" s="5">
        <v>112</v>
      </c>
      <c r="AH8" s="6">
        <v>114</v>
      </c>
      <c r="AI8" s="4">
        <v>73</v>
      </c>
      <c r="AJ8" s="5">
        <v>72</v>
      </c>
      <c r="AK8" s="6">
        <v>71</v>
      </c>
      <c r="AL8" s="4">
        <v>81</v>
      </c>
      <c r="AM8" s="5">
        <v>84</v>
      </c>
      <c r="AN8" s="6">
        <v>82</v>
      </c>
      <c r="AO8" s="11" t="s">
        <v>91</v>
      </c>
      <c r="AP8" s="8">
        <v>42516</v>
      </c>
      <c r="AQ8" s="7">
        <v>0.35416666666666702</v>
      </c>
      <c r="AR8" s="7" t="s">
        <v>266</v>
      </c>
      <c r="AS8" s="13">
        <v>160.19999999999999</v>
      </c>
      <c r="AT8" s="9">
        <v>159.80000000000001</v>
      </c>
      <c r="AU8" s="9">
        <v>159.6</v>
      </c>
      <c r="AV8" s="14">
        <v>2</v>
      </c>
      <c r="AW8" s="13">
        <v>91.9</v>
      </c>
      <c r="AX8" s="9">
        <v>91.9</v>
      </c>
      <c r="AY8" s="9">
        <v>91.9</v>
      </c>
      <c r="AZ8" s="14">
        <v>2</v>
      </c>
      <c r="BA8" s="13">
        <v>108</v>
      </c>
      <c r="BB8" s="9">
        <v>105</v>
      </c>
      <c r="BC8" s="14">
        <v>103</v>
      </c>
      <c r="BD8" s="13">
        <v>73</v>
      </c>
      <c r="BE8" s="9">
        <v>71</v>
      </c>
      <c r="BF8" s="14">
        <v>72</v>
      </c>
      <c r="BG8" s="13">
        <v>71</v>
      </c>
      <c r="BH8" s="9">
        <v>73</v>
      </c>
      <c r="BI8" s="9">
        <v>74</v>
      </c>
      <c r="BJ8" s="14" t="s">
        <v>91</v>
      </c>
      <c r="BK8" s="13" t="s">
        <v>62</v>
      </c>
      <c r="BL8" s="14" t="s">
        <v>62</v>
      </c>
      <c r="BM8" s="13" t="s">
        <v>62</v>
      </c>
      <c r="BN8" s="14" t="s">
        <v>62</v>
      </c>
      <c r="BO8" s="15">
        <v>5.9</v>
      </c>
      <c r="BP8" s="8">
        <v>42705</v>
      </c>
      <c r="BQ8" s="64">
        <v>0.35416666666666669</v>
      </c>
      <c r="BR8" s="64" t="s">
        <v>256</v>
      </c>
      <c r="BS8" s="13">
        <v>160</v>
      </c>
      <c r="BT8" s="9">
        <v>160</v>
      </c>
      <c r="BU8" s="9">
        <v>160.1</v>
      </c>
      <c r="BV8" s="14"/>
      <c r="BW8" s="13">
        <v>89.4</v>
      </c>
      <c r="BX8" s="9">
        <v>88.3</v>
      </c>
      <c r="BY8" s="9">
        <v>88.3</v>
      </c>
      <c r="BZ8" s="14"/>
      <c r="CA8" s="13">
        <v>111</v>
      </c>
      <c r="CB8" s="9">
        <v>114</v>
      </c>
      <c r="CC8" s="14">
        <v>110</v>
      </c>
      <c r="CD8" s="13">
        <v>77</v>
      </c>
      <c r="CE8" s="9">
        <v>80</v>
      </c>
      <c r="CF8" s="6">
        <v>78</v>
      </c>
      <c r="CG8" s="4">
        <v>79</v>
      </c>
      <c r="CH8" s="5">
        <v>81</v>
      </c>
      <c r="CI8" s="6">
        <v>82</v>
      </c>
      <c r="CJ8" s="2" t="s">
        <v>91</v>
      </c>
      <c r="CK8" s="4" t="s">
        <v>101</v>
      </c>
      <c r="CL8" s="6" t="s">
        <v>101</v>
      </c>
      <c r="CM8" s="4" t="s">
        <v>101</v>
      </c>
      <c r="CN8" s="6" t="s">
        <v>101</v>
      </c>
      <c r="CO8" s="35">
        <v>6.5</v>
      </c>
      <c r="CP8" s="8">
        <v>42878</v>
      </c>
      <c r="CQ8" s="7">
        <v>0.39583333333333331</v>
      </c>
      <c r="CR8" s="170" t="s">
        <v>304</v>
      </c>
      <c r="CS8" s="160">
        <v>160.1</v>
      </c>
      <c r="CT8" s="18">
        <v>160.19999999999999</v>
      </c>
      <c r="CU8" s="165">
        <v>160</v>
      </c>
      <c r="CV8" s="175"/>
      <c r="CW8" s="18">
        <v>88.6</v>
      </c>
      <c r="CX8" s="18">
        <v>88.6</v>
      </c>
      <c r="CY8" s="165"/>
      <c r="CZ8" s="18"/>
      <c r="DA8" s="160">
        <v>106</v>
      </c>
      <c r="DB8" s="18">
        <v>104</v>
      </c>
      <c r="DC8" s="165">
        <v>106</v>
      </c>
      <c r="DD8" s="18">
        <v>76</v>
      </c>
      <c r="DE8" s="18">
        <v>70</v>
      </c>
      <c r="DF8" s="165">
        <v>71</v>
      </c>
      <c r="DG8" s="18">
        <v>81</v>
      </c>
      <c r="DH8" s="18">
        <v>79</v>
      </c>
      <c r="DI8" s="165">
        <v>83</v>
      </c>
      <c r="DJ8" s="18"/>
      <c r="DK8" s="18">
        <v>0.5</v>
      </c>
      <c r="DL8" s="18" t="s">
        <v>101</v>
      </c>
      <c r="DM8" s="18" t="s">
        <v>101</v>
      </c>
      <c r="DN8" s="18" t="s">
        <v>101</v>
      </c>
      <c r="DO8" s="236">
        <v>6.2</v>
      </c>
    </row>
    <row r="9" spans="1:119" customFormat="1" x14ac:dyDescent="0.25">
      <c r="A9" s="235">
        <v>8</v>
      </c>
      <c r="B9" s="4" t="s">
        <v>265</v>
      </c>
      <c r="C9" s="3">
        <v>42489</v>
      </c>
      <c r="D9" s="7">
        <v>0.4375</v>
      </c>
      <c r="E9" s="7" t="s">
        <v>255</v>
      </c>
      <c r="F9" s="17">
        <v>156.80000000000001</v>
      </c>
      <c r="G9" s="18">
        <v>156.80000000000001</v>
      </c>
      <c r="H9" s="18">
        <v>156.80000000000001</v>
      </c>
      <c r="I9" s="6">
        <v>2</v>
      </c>
      <c r="J9" s="17">
        <v>110.3</v>
      </c>
      <c r="K9" s="18">
        <v>110.3</v>
      </c>
      <c r="L9" s="18">
        <v>110.3</v>
      </c>
      <c r="M9" s="6">
        <v>2</v>
      </c>
      <c r="N9" s="4">
        <v>187</v>
      </c>
      <c r="O9" s="5">
        <v>163</v>
      </c>
      <c r="P9" s="6">
        <v>168</v>
      </c>
      <c r="Q9" s="4">
        <v>131</v>
      </c>
      <c r="R9" s="5">
        <v>106</v>
      </c>
      <c r="S9" s="6">
        <v>105</v>
      </c>
      <c r="T9" s="4">
        <v>65</v>
      </c>
      <c r="U9" s="5">
        <v>64</v>
      </c>
      <c r="V9" s="6">
        <v>65</v>
      </c>
      <c r="W9" s="2" t="s">
        <v>91</v>
      </c>
      <c r="X9" s="17" t="s">
        <v>62</v>
      </c>
      <c r="Y9" s="16">
        <v>2</v>
      </c>
      <c r="Z9" s="4" t="s">
        <v>62</v>
      </c>
      <c r="AA9" s="6" t="s">
        <v>92</v>
      </c>
      <c r="AB9" s="10">
        <v>5.4</v>
      </c>
      <c r="AC9" s="8">
        <v>42500</v>
      </c>
      <c r="AD9" s="7">
        <v>0.52083333333333337</v>
      </c>
      <c r="AE9" s="6" t="s">
        <v>52</v>
      </c>
      <c r="AF9" s="4">
        <v>137</v>
      </c>
      <c r="AG9" s="5">
        <v>139</v>
      </c>
      <c r="AH9" s="6">
        <v>151</v>
      </c>
      <c r="AI9" s="4">
        <v>100</v>
      </c>
      <c r="AJ9" s="5">
        <v>99</v>
      </c>
      <c r="AK9" s="6">
        <v>100</v>
      </c>
      <c r="AL9" s="4">
        <v>100</v>
      </c>
      <c r="AM9" s="5">
        <v>101</v>
      </c>
      <c r="AN9" s="6">
        <v>99</v>
      </c>
      <c r="AO9" s="11" t="s">
        <v>91</v>
      </c>
      <c r="AP9" s="8">
        <v>42516</v>
      </c>
      <c r="AQ9" s="7">
        <v>0.35416666666666702</v>
      </c>
      <c r="AR9" s="7" t="s">
        <v>266</v>
      </c>
      <c r="AS9" s="13">
        <v>157.19999999999999</v>
      </c>
      <c r="AT9" s="9">
        <v>157.4</v>
      </c>
      <c r="AU9" s="9">
        <v>157.69999999999999</v>
      </c>
      <c r="AV9" s="14">
        <v>2</v>
      </c>
      <c r="AW9" s="13">
        <v>109.8</v>
      </c>
      <c r="AX9" s="9">
        <v>109.8</v>
      </c>
      <c r="AY9" s="9">
        <v>109.8</v>
      </c>
      <c r="AZ9" s="14">
        <v>2</v>
      </c>
      <c r="BA9" s="13">
        <v>166</v>
      </c>
      <c r="BB9" s="9">
        <v>146</v>
      </c>
      <c r="BC9" s="14">
        <v>137</v>
      </c>
      <c r="BD9" s="13">
        <v>107</v>
      </c>
      <c r="BE9" s="9">
        <v>101</v>
      </c>
      <c r="BF9" s="14">
        <v>97</v>
      </c>
      <c r="BG9" s="13">
        <v>79</v>
      </c>
      <c r="BH9" s="9">
        <v>81</v>
      </c>
      <c r="BI9" s="9">
        <v>78</v>
      </c>
      <c r="BJ9" s="14" t="s">
        <v>91</v>
      </c>
      <c r="BK9" s="13">
        <v>2</v>
      </c>
      <c r="BL9" s="14" t="s">
        <v>62</v>
      </c>
      <c r="BM9" s="13" t="s">
        <v>62</v>
      </c>
      <c r="BN9" s="14" t="s">
        <v>92</v>
      </c>
      <c r="BO9" s="15">
        <v>5.0999999999999996</v>
      </c>
      <c r="BP9" s="8">
        <v>42705</v>
      </c>
      <c r="BQ9" s="64">
        <v>0.35416666666666669</v>
      </c>
      <c r="BR9" s="64" t="s">
        <v>256</v>
      </c>
      <c r="BS9" s="13">
        <v>157.5</v>
      </c>
      <c r="BT9" s="9">
        <v>157.69999999999999</v>
      </c>
      <c r="BU9" s="9">
        <v>157.6</v>
      </c>
      <c r="BV9" s="14"/>
      <c r="BW9" s="13">
        <v>108.9</v>
      </c>
      <c r="BX9" s="9">
        <v>108.9</v>
      </c>
      <c r="BY9" s="9"/>
      <c r="BZ9" s="14"/>
      <c r="CA9" s="13">
        <v>159</v>
      </c>
      <c r="CB9" s="9">
        <v>164</v>
      </c>
      <c r="CC9" s="14">
        <v>153</v>
      </c>
      <c r="CD9" s="13">
        <v>108</v>
      </c>
      <c r="CE9" s="9">
        <v>107</v>
      </c>
      <c r="CF9" s="6">
        <v>105</v>
      </c>
      <c r="CG9" s="4">
        <v>83</v>
      </c>
      <c r="CH9" s="5">
        <v>83</v>
      </c>
      <c r="CI9" s="6">
        <v>82</v>
      </c>
      <c r="CJ9" s="2"/>
      <c r="CK9" s="4" t="s">
        <v>101</v>
      </c>
      <c r="CL9" s="12">
        <v>0.33</v>
      </c>
      <c r="CM9" s="4" t="s">
        <v>101</v>
      </c>
      <c r="CN9" s="6" t="s">
        <v>101</v>
      </c>
      <c r="CO9" s="35">
        <v>6.1</v>
      </c>
      <c r="CP9" s="8"/>
      <c r="CQ9" s="7"/>
      <c r="CR9" s="170"/>
      <c r="CS9" s="160"/>
      <c r="CT9" s="18"/>
      <c r="CU9" s="165"/>
      <c r="CV9" s="175"/>
      <c r="CW9" s="18"/>
      <c r="CX9" s="18"/>
      <c r="CY9" s="165"/>
      <c r="CZ9" s="18"/>
      <c r="DA9" s="160"/>
      <c r="DB9" s="18"/>
      <c r="DC9" s="165"/>
      <c r="DD9" s="18"/>
      <c r="DE9" s="18"/>
      <c r="DF9" s="165"/>
      <c r="DG9" s="18"/>
      <c r="DH9" s="18"/>
      <c r="DI9" s="165"/>
      <c r="DJ9" s="18"/>
      <c r="DK9" s="18"/>
      <c r="DL9" s="18"/>
      <c r="DM9" s="18"/>
      <c r="DN9" s="18"/>
      <c r="DO9" s="236"/>
    </row>
    <row r="10" spans="1:119" customFormat="1" x14ac:dyDescent="0.25">
      <c r="A10" s="235">
        <v>9</v>
      </c>
      <c r="B10" s="4" t="s">
        <v>265</v>
      </c>
      <c r="C10" s="3">
        <v>42489</v>
      </c>
      <c r="D10" s="7">
        <v>0.4375</v>
      </c>
      <c r="E10" s="7" t="s">
        <v>256</v>
      </c>
      <c r="F10" s="17">
        <v>151.69999999999999</v>
      </c>
      <c r="G10" s="18">
        <v>151.6</v>
      </c>
      <c r="H10" s="18">
        <v>151.6</v>
      </c>
      <c r="I10" s="6">
        <v>2</v>
      </c>
      <c r="J10" s="17">
        <v>60.5</v>
      </c>
      <c r="K10" s="18">
        <v>60.5</v>
      </c>
      <c r="L10" s="18">
        <v>60.5</v>
      </c>
      <c r="M10" s="6">
        <v>2</v>
      </c>
      <c r="N10" s="4">
        <v>105</v>
      </c>
      <c r="O10" s="5">
        <v>105</v>
      </c>
      <c r="P10" s="6">
        <v>102</v>
      </c>
      <c r="Q10" s="4">
        <v>72</v>
      </c>
      <c r="R10" s="5">
        <v>74</v>
      </c>
      <c r="S10" s="6">
        <v>77</v>
      </c>
      <c r="T10" s="4">
        <v>58</v>
      </c>
      <c r="U10" s="5">
        <v>64</v>
      </c>
      <c r="V10" s="6">
        <v>68</v>
      </c>
      <c r="W10" s="2" t="s">
        <v>91</v>
      </c>
      <c r="X10" s="17" t="s">
        <v>62</v>
      </c>
      <c r="Y10" s="16">
        <v>0</v>
      </c>
      <c r="Z10" s="4" t="s">
        <v>62</v>
      </c>
      <c r="AA10" s="6" t="s">
        <v>62</v>
      </c>
      <c r="AB10" s="10">
        <v>5.0999999999999996</v>
      </c>
      <c r="AC10" s="8">
        <v>42500</v>
      </c>
      <c r="AD10" s="7">
        <v>0.52083333333333337</v>
      </c>
      <c r="AE10" s="6" t="s">
        <v>52</v>
      </c>
      <c r="AF10" s="4">
        <v>96</v>
      </c>
      <c r="AG10" s="5">
        <v>94</v>
      </c>
      <c r="AH10" s="6">
        <v>95</v>
      </c>
      <c r="AI10" s="4">
        <v>70</v>
      </c>
      <c r="AJ10" s="5">
        <v>70</v>
      </c>
      <c r="AK10" s="6">
        <v>69</v>
      </c>
      <c r="AL10" s="4">
        <v>80</v>
      </c>
      <c r="AM10" s="5">
        <v>79</v>
      </c>
      <c r="AN10" s="6">
        <v>79</v>
      </c>
      <c r="AO10" s="11" t="s">
        <v>91</v>
      </c>
      <c r="AP10" s="8">
        <v>42516</v>
      </c>
      <c r="AQ10" s="7">
        <v>0.35416666666666702</v>
      </c>
      <c r="AR10" s="7" t="s">
        <v>266</v>
      </c>
      <c r="AS10" s="13">
        <v>151.6</v>
      </c>
      <c r="AT10" s="9">
        <v>151.5</v>
      </c>
      <c r="AU10" s="9">
        <v>151.30000000000001</v>
      </c>
      <c r="AV10" s="14">
        <v>2</v>
      </c>
      <c r="AW10" s="13">
        <v>60.7</v>
      </c>
      <c r="AX10" s="9">
        <v>60.7</v>
      </c>
      <c r="AY10" s="9">
        <v>60.7</v>
      </c>
      <c r="AZ10" s="14">
        <v>2</v>
      </c>
      <c r="BA10" s="13">
        <v>107</v>
      </c>
      <c r="BB10" s="9">
        <v>107</v>
      </c>
      <c r="BC10" s="14">
        <v>106</v>
      </c>
      <c r="BD10" s="13">
        <v>78</v>
      </c>
      <c r="BE10" s="9">
        <v>74</v>
      </c>
      <c r="BF10" s="14">
        <v>76</v>
      </c>
      <c r="BG10" s="13">
        <v>59</v>
      </c>
      <c r="BH10" s="9">
        <v>58</v>
      </c>
      <c r="BI10" s="9">
        <v>62</v>
      </c>
      <c r="BJ10" s="14" t="s">
        <v>91</v>
      </c>
      <c r="BK10" s="13" t="s">
        <v>62</v>
      </c>
      <c r="BL10" s="14">
        <v>2</v>
      </c>
      <c r="BM10" s="13" t="s">
        <v>62</v>
      </c>
      <c r="BN10" s="14" t="s">
        <v>62</v>
      </c>
      <c r="BO10" s="15">
        <v>5.3</v>
      </c>
      <c r="BP10" s="8">
        <v>42705</v>
      </c>
      <c r="BQ10" s="64">
        <v>0.35416666666666669</v>
      </c>
      <c r="BR10" s="64" t="s">
        <v>256</v>
      </c>
      <c r="BS10" s="13">
        <v>151.5</v>
      </c>
      <c r="BT10" s="9">
        <v>151.4</v>
      </c>
      <c r="BU10" s="9">
        <v>151.4</v>
      </c>
      <c r="BV10" s="14"/>
      <c r="BW10" s="13">
        <v>58.8</v>
      </c>
      <c r="BX10" s="9">
        <v>58.8</v>
      </c>
      <c r="BY10" s="9">
        <v>58.8</v>
      </c>
      <c r="BZ10" s="14"/>
      <c r="CA10" s="13">
        <v>101</v>
      </c>
      <c r="CB10" s="9">
        <v>102</v>
      </c>
      <c r="CC10" s="14">
        <v>102</v>
      </c>
      <c r="CD10" s="13">
        <v>72</v>
      </c>
      <c r="CE10" s="9">
        <v>70</v>
      </c>
      <c r="CF10" s="6">
        <v>70</v>
      </c>
      <c r="CG10" s="4">
        <v>57</v>
      </c>
      <c r="CH10" s="5">
        <v>57</v>
      </c>
      <c r="CI10" s="6">
        <v>64</v>
      </c>
      <c r="CJ10" s="2"/>
      <c r="CK10" s="4" t="s">
        <v>101</v>
      </c>
      <c r="CL10" s="6">
        <v>1</v>
      </c>
      <c r="CM10" s="4" t="s">
        <v>101</v>
      </c>
      <c r="CN10" s="6" t="s">
        <v>101</v>
      </c>
      <c r="CO10" s="35">
        <v>5.6</v>
      </c>
      <c r="CP10" s="8"/>
      <c r="CQ10" s="7"/>
      <c r="CR10" s="170"/>
      <c r="CS10" s="160"/>
      <c r="CT10" s="18"/>
      <c r="CU10" s="165"/>
      <c r="CV10" s="175"/>
      <c r="CW10" s="18"/>
      <c r="CX10" s="18"/>
      <c r="CY10" s="165"/>
      <c r="CZ10" s="18"/>
      <c r="DA10" s="160"/>
      <c r="DB10" s="18"/>
      <c r="DC10" s="165"/>
      <c r="DD10" s="18"/>
      <c r="DE10" s="18"/>
      <c r="DF10" s="165"/>
      <c r="DG10" s="18"/>
      <c r="DH10" s="18"/>
      <c r="DI10" s="165"/>
      <c r="DJ10" s="18"/>
      <c r="DK10" s="18"/>
      <c r="DL10" s="18"/>
      <c r="DM10" s="18"/>
      <c r="DN10" s="18"/>
      <c r="DO10" s="236"/>
    </row>
    <row r="11" spans="1:119" customFormat="1" x14ac:dyDescent="0.25">
      <c r="A11" s="235">
        <v>10</v>
      </c>
      <c r="B11" s="4" t="s">
        <v>265</v>
      </c>
      <c r="C11" s="3">
        <v>42527</v>
      </c>
      <c r="D11" s="7">
        <v>12.5</v>
      </c>
      <c r="E11" s="7" t="s">
        <v>254</v>
      </c>
      <c r="F11" s="17">
        <v>161.80000000000001</v>
      </c>
      <c r="G11" s="18">
        <v>161.9</v>
      </c>
      <c r="H11" s="18">
        <v>162</v>
      </c>
      <c r="I11" s="6">
        <v>2</v>
      </c>
      <c r="J11" s="17">
        <v>67.3</v>
      </c>
      <c r="K11" s="18">
        <v>67.3</v>
      </c>
      <c r="L11" s="18">
        <v>67.3</v>
      </c>
      <c r="M11" s="6">
        <v>1</v>
      </c>
      <c r="N11" s="4">
        <v>101</v>
      </c>
      <c r="O11" s="5">
        <v>113</v>
      </c>
      <c r="P11" s="6">
        <v>98</v>
      </c>
      <c r="Q11" s="4">
        <v>77</v>
      </c>
      <c r="R11" s="5">
        <v>85</v>
      </c>
      <c r="S11" s="6">
        <v>69</v>
      </c>
      <c r="T11" s="4">
        <v>79</v>
      </c>
      <c r="U11" s="5">
        <v>101</v>
      </c>
      <c r="V11" s="6">
        <v>87</v>
      </c>
      <c r="W11" s="2" t="s">
        <v>89</v>
      </c>
      <c r="X11" s="17" t="s">
        <v>62</v>
      </c>
      <c r="Y11" s="16" t="s">
        <v>62</v>
      </c>
      <c r="Z11" s="4" t="s">
        <v>62</v>
      </c>
      <c r="AA11" s="6" t="s">
        <v>62</v>
      </c>
      <c r="AB11" s="10">
        <v>5.5</v>
      </c>
      <c r="AC11" s="8">
        <v>42541</v>
      </c>
      <c r="AD11" s="7">
        <v>0.5</v>
      </c>
      <c r="AE11" s="6" t="s">
        <v>52</v>
      </c>
      <c r="AF11" s="4">
        <v>101</v>
      </c>
      <c r="AG11" s="5">
        <v>100</v>
      </c>
      <c r="AH11" s="6">
        <v>97</v>
      </c>
      <c r="AI11" s="4">
        <v>69</v>
      </c>
      <c r="AJ11" s="5">
        <v>72</v>
      </c>
      <c r="AK11" s="6">
        <v>71</v>
      </c>
      <c r="AL11" s="4">
        <v>74</v>
      </c>
      <c r="AM11" s="5">
        <v>79</v>
      </c>
      <c r="AN11" s="6">
        <v>75</v>
      </c>
      <c r="AO11" s="11"/>
      <c r="AP11" s="8">
        <v>42569</v>
      </c>
      <c r="AQ11" s="7">
        <v>0.45833333333333331</v>
      </c>
      <c r="AR11" s="7" t="s">
        <v>267</v>
      </c>
      <c r="AS11" s="13">
        <v>161.30000000000001</v>
      </c>
      <c r="AT11" s="9">
        <v>161.4</v>
      </c>
      <c r="AU11" s="9">
        <v>161.30000000000001</v>
      </c>
      <c r="AV11" s="14">
        <v>1</v>
      </c>
      <c r="AW11" s="13">
        <v>65.099999999999994</v>
      </c>
      <c r="AX11" s="9">
        <v>65.099999999999994</v>
      </c>
      <c r="AY11" s="9">
        <v>65.099999999999994</v>
      </c>
      <c r="AZ11" s="14">
        <v>1</v>
      </c>
      <c r="BA11" s="13">
        <v>114</v>
      </c>
      <c r="BB11" s="9">
        <v>94</v>
      </c>
      <c r="BC11" s="14">
        <v>100</v>
      </c>
      <c r="BD11" s="13">
        <v>90</v>
      </c>
      <c r="BE11" s="9">
        <v>82</v>
      </c>
      <c r="BF11" s="14">
        <v>76</v>
      </c>
      <c r="BG11" s="13">
        <v>85</v>
      </c>
      <c r="BH11" s="9">
        <v>103</v>
      </c>
      <c r="BI11" s="9">
        <v>94</v>
      </c>
      <c r="BJ11" s="14"/>
      <c r="BK11" s="13" t="s">
        <v>62</v>
      </c>
      <c r="BL11" s="14" t="s">
        <v>62</v>
      </c>
      <c r="BM11" s="13" t="s">
        <v>62</v>
      </c>
      <c r="BN11" s="14" t="s">
        <v>62</v>
      </c>
      <c r="BO11" s="15">
        <v>5.7</v>
      </c>
      <c r="BP11" s="9"/>
      <c r="BQ11" s="64"/>
      <c r="BR11" s="64" t="s">
        <v>268</v>
      </c>
      <c r="BS11" s="13"/>
      <c r="BT11" s="9"/>
      <c r="BU11" s="9"/>
      <c r="BV11" s="14"/>
      <c r="BW11" s="13"/>
      <c r="BX11" s="9"/>
      <c r="BY11" s="9"/>
      <c r="BZ11" s="14"/>
      <c r="CA11" s="13"/>
      <c r="CB11" s="9"/>
      <c r="CC11" s="14"/>
      <c r="CD11" s="13"/>
      <c r="CE11" s="9"/>
      <c r="CF11" s="6"/>
      <c r="CG11" s="4"/>
      <c r="CH11" s="5"/>
      <c r="CI11" s="6"/>
      <c r="CJ11" s="2"/>
      <c r="CK11" s="4"/>
      <c r="CL11" s="6"/>
      <c r="CM11" s="4"/>
      <c r="CN11" s="6"/>
      <c r="CO11" s="35"/>
      <c r="CP11" s="8"/>
      <c r="CQ11" s="7"/>
      <c r="CR11" s="170"/>
      <c r="CS11" s="160"/>
      <c r="CT11" s="18"/>
      <c r="CU11" s="165"/>
      <c r="CV11" s="175"/>
      <c r="CW11" s="18"/>
      <c r="CX11" s="18"/>
      <c r="CY11" s="165"/>
      <c r="CZ11" s="18"/>
      <c r="DA11" s="160"/>
      <c r="DB11" s="18"/>
      <c r="DC11" s="165"/>
      <c r="DD11" s="18"/>
      <c r="DE11" s="18"/>
      <c r="DF11" s="165"/>
      <c r="DG11" s="18"/>
      <c r="DH11" s="18"/>
      <c r="DI11" s="165"/>
      <c r="DJ11" s="18"/>
      <c r="DK11" s="18"/>
      <c r="DL11" s="18"/>
      <c r="DM11" s="18"/>
      <c r="DN11" s="18"/>
      <c r="DO11" s="236"/>
    </row>
    <row r="12" spans="1:119" customFormat="1" x14ac:dyDescent="0.25">
      <c r="A12" s="235">
        <v>11</v>
      </c>
      <c r="B12" s="4" t="s">
        <v>265</v>
      </c>
      <c r="C12" s="3">
        <v>42527</v>
      </c>
      <c r="D12" s="7">
        <v>12.5</v>
      </c>
      <c r="E12" s="7" t="s">
        <v>257</v>
      </c>
      <c r="F12" s="17">
        <v>157.4</v>
      </c>
      <c r="G12" s="18">
        <v>157.5</v>
      </c>
      <c r="H12" s="18">
        <v>157.30000000000001</v>
      </c>
      <c r="I12" s="6">
        <v>2</v>
      </c>
      <c r="J12" s="17">
        <v>74.900000000000006</v>
      </c>
      <c r="K12" s="18">
        <v>74.8</v>
      </c>
      <c r="L12" s="18">
        <v>74.8</v>
      </c>
      <c r="M12" s="6">
        <v>2</v>
      </c>
      <c r="N12" s="4">
        <v>88</v>
      </c>
      <c r="O12" s="5">
        <v>85</v>
      </c>
      <c r="P12" s="6">
        <v>89</v>
      </c>
      <c r="Q12" s="4">
        <v>67</v>
      </c>
      <c r="R12" s="5">
        <v>66</v>
      </c>
      <c r="S12" s="6">
        <v>69</v>
      </c>
      <c r="T12" s="4">
        <v>77</v>
      </c>
      <c r="U12" s="5">
        <v>77</v>
      </c>
      <c r="V12" s="6">
        <v>82</v>
      </c>
      <c r="W12" s="2" t="s">
        <v>90</v>
      </c>
      <c r="X12" s="17" t="s">
        <v>62</v>
      </c>
      <c r="Y12" s="16" t="s">
        <v>62</v>
      </c>
      <c r="Z12" s="4" t="s">
        <v>62</v>
      </c>
      <c r="AA12" s="6" t="s">
        <v>62</v>
      </c>
      <c r="AB12" s="10"/>
      <c r="AC12" s="8">
        <v>42541</v>
      </c>
      <c r="AD12" s="7">
        <v>0.5</v>
      </c>
      <c r="AE12" s="6" t="s">
        <v>52</v>
      </c>
      <c r="AF12" s="4"/>
      <c r="AG12" s="5"/>
      <c r="AH12" s="6"/>
      <c r="AI12" s="4"/>
      <c r="AJ12" s="5"/>
      <c r="AK12" s="6"/>
      <c r="AL12" s="4"/>
      <c r="AM12" s="5"/>
      <c r="AN12" s="6"/>
      <c r="AO12" s="11"/>
      <c r="AP12" s="9"/>
      <c r="AQ12" s="7"/>
      <c r="AR12" s="7"/>
      <c r="AS12" s="13"/>
      <c r="AT12" s="9"/>
      <c r="AU12" s="9"/>
      <c r="AV12" s="14"/>
      <c r="AW12" s="13"/>
      <c r="AX12" s="9"/>
      <c r="AY12" s="9"/>
      <c r="AZ12" s="14"/>
      <c r="BA12" s="13"/>
      <c r="BB12" s="9"/>
      <c r="BC12" s="14"/>
      <c r="BD12" s="13"/>
      <c r="BE12" s="9"/>
      <c r="BF12" s="14"/>
      <c r="BG12" s="13"/>
      <c r="BH12" s="9"/>
      <c r="BI12" s="9"/>
      <c r="BJ12" s="14"/>
      <c r="BK12" s="13"/>
      <c r="BL12" s="14"/>
      <c r="BM12" s="13"/>
      <c r="BN12" s="14"/>
      <c r="BO12" s="15"/>
      <c r="BP12" s="9"/>
      <c r="BQ12" s="64"/>
      <c r="BR12" s="64" t="s">
        <v>268</v>
      </c>
      <c r="BS12" s="13"/>
      <c r="BT12" s="9"/>
      <c r="BU12" s="9"/>
      <c r="BV12" s="14"/>
      <c r="BW12" s="13"/>
      <c r="BX12" s="9"/>
      <c r="BY12" s="9"/>
      <c r="BZ12" s="14"/>
      <c r="CA12" s="13"/>
      <c r="CB12" s="9"/>
      <c r="CC12" s="14"/>
      <c r="CD12" s="13"/>
      <c r="CE12" s="9"/>
      <c r="CF12" s="6"/>
      <c r="CG12" s="4"/>
      <c r="CH12" s="5"/>
      <c r="CI12" s="6"/>
      <c r="CJ12" s="2"/>
      <c r="CK12" s="4"/>
      <c r="CL12" s="6"/>
      <c r="CM12" s="4"/>
      <c r="CN12" s="6"/>
      <c r="CO12" s="35"/>
      <c r="CP12" s="8"/>
      <c r="CQ12" s="7"/>
      <c r="CR12" s="170"/>
      <c r="CS12" s="160"/>
      <c r="CT12" s="18"/>
      <c r="CU12" s="165"/>
      <c r="CV12" s="175"/>
      <c r="CW12" s="18"/>
      <c r="CX12" s="18"/>
      <c r="CY12" s="165"/>
      <c r="CZ12" s="18"/>
      <c r="DA12" s="160"/>
      <c r="DB12" s="18"/>
      <c r="DC12" s="165"/>
      <c r="DD12" s="18"/>
      <c r="DE12" s="18"/>
      <c r="DF12" s="165"/>
      <c r="DG12" s="18"/>
      <c r="DH12" s="18"/>
      <c r="DI12" s="165"/>
      <c r="DJ12" s="18"/>
      <c r="DK12" s="18"/>
      <c r="DL12" s="18"/>
      <c r="DM12" s="18"/>
      <c r="DN12" s="18"/>
      <c r="DO12" s="236"/>
    </row>
    <row r="13" spans="1:119" customFormat="1" x14ac:dyDescent="0.25">
      <c r="A13" s="235">
        <v>12</v>
      </c>
      <c r="B13" s="4" t="s">
        <v>265</v>
      </c>
      <c r="C13" s="3">
        <v>42527</v>
      </c>
      <c r="D13" s="7">
        <v>12.5</v>
      </c>
      <c r="E13" s="7" t="s">
        <v>257</v>
      </c>
      <c r="F13" s="17">
        <v>162.5</v>
      </c>
      <c r="G13" s="18">
        <v>162</v>
      </c>
      <c r="H13" s="18">
        <v>162.30000000000001</v>
      </c>
      <c r="I13" s="6">
        <v>1</v>
      </c>
      <c r="J13" s="17">
        <v>55.9</v>
      </c>
      <c r="K13" s="18">
        <v>55.9</v>
      </c>
      <c r="L13" s="18">
        <v>55.9</v>
      </c>
      <c r="M13" s="6">
        <v>1</v>
      </c>
      <c r="N13" s="4">
        <v>103</v>
      </c>
      <c r="O13" s="5">
        <v>98</v>
      </c>
      <c r="P13" s="6">
        <v>113</v>
      </c>
      <c r="Q13" s="4">
        <v>77</v>
      </c>
      <c r="R13" s="5">
        <v>72</v>
      </c>
      <c r="S13" s="6">
        <v>97</v>
      </c>
      <c r="T13" s="4">
        <v>70</v>
      </c>
      <c r="U13" s="5">
        <v>72</v>
      </c>
      <c r="V13" s="6">
        <v>82</v>
      </c>
      <c r="W13" s="2" t="s">
        <v>91</v>
      </c>
      <c r="X13" s="17" t="s">
        <v>62</v>
      </c>
      <c r="Y13" s="16" t="s">
        <v>62</v>
      </c>
      <c r="Z13" s="4" t="s">
        <v>62</v>
      </c>
      <c r="AA13" s="6" t="s">
        <v>62</v>
      </c>
      <c r="AB13" s="10">
        <v>5.0999999999999996</v>
      </c>
      <c r="AC13" s="8">
        <v>42541</v>
      </c>
      <c r="AD13" s="7">
        <v>0.5</v>
      </c>
      <c r="AE13" s="6" t="s">
        <v>52</v>
      </c>
      <c r="AF13" s="4">
        <v>119</v>
      </c>
      <c r="AG13" s="5">
        <v>91</v>
      </c>
      <c r="AH13" s="6">
        <v>95</v>
      </c>
      <c r="AI13" s="4">
        <v>67</v>
      </c>
      <c r="AJ13" s="5">
        <v>62</v>
      </c>
      <c r="AK13" s="6">
        <v>73</v>
      </c>
      <c r="AL13" s="4">
        <v>60</v>
      </c>
      <c r="AM13" s="5">
        <v>60</v>
      </c>
      <c r="AN13" s="6">
        <v>68</v>
      </c>
      <c r="AO13" s="11" t="s">
        <v>91</v>
      </c>
      <c r="AP13" s="8">
        <v>42569</v>
      </c>
      <c r="AQ13" s="7">
        <v>0.45833333333333331</v>
      </c>
      <c r="AR13" s="7" t="s">
        <v>267</v>
      </c>
      <c r="AS13" s="13">
        <v>161.30000000000001</v>
      </c>
      <c r="AT13" s="9">
        <v>161.6</v>
      </c>
      <c r="AU13" s="9">
        <v>161.69999999999999</v>
      </c>
      <c r="AV13" s="14">
        <v>1</v>
      </c>
      <c r="AW13" s="13">
        <v>56.3</v>
      </c>
      <c r="AX13" s="9">
        <v>56.3</v>
      </c>
      <c r="AY13" s="9">
        <v>56.3</v>
      </c>
      <c r="AZ13" s="14">
        <v>1</v>
      </c>
      <c r="BA13" s="13">
        <v>102</v>
      </c>
      <c r="BB13" s="9">
        <v>98</v>
      </c>
      <c r="BC13" s="14">
        <v>97</v>
      </c>
      <c r="BD13" s="13">
        <v>76</v>
      </c>
      <c r="BE13" s="9">
        <v>71</v>
      </c>
      <c r="BF13" s="14">
        <v>69</v>
      </c>
      <c r="BG13" s="13">
        <v>78</v>
      </c>
      <c r="BH13" s="9">
        <v>75</v>
      </c>
      <c r="BI13" s="9">
        <v>69</v>
      </c>
      <c r="BJ13" s="14" t="s">
        <v>59</v>
      </c>
      <c r="BK13" s="13" t="s">
        <v>95</v>
      </c>
      <c r="BL13" s="14" t="s">
        <v>62</v>
      </c>
      <c r="BM13" s="13" t="s">
        <v>62</v>
      </c>
      <c r="BN13" s="14" t="s">
        <v>62</v>
      </c>
      <c r="BO13" s="15">
        <v>5.2</v>
      </c>
      <c r="BP13" s="8">
        <v>42782</v>
      </c>
      <c r="BQ13" s="64">
        <v>0.45833333333333331</v>
      </c>
      <c r="BR13" s="64" t="s">
        <v>269</v>
      </c>
      <c r="BS13" s="13">
        <v>161.69999999999999</v>
      </c>
      <c r="BT13" s="9">
        <v>162.69999999999999</v>
      </c>
      <c r="BU13" s="9">
        <v>162</v>
      </c>
      <c r="BV13" s="14">
        <v>1</v>
      </c>
      <c r="BW13" s="13">
        <v>62.5</v>
      </c>
      <c r="BX13" s="9">
        <v>62.5</v>
      </c>
      <c r="BY13" s="9">
        <v>62.5</v>
      </c>
      <c r="BZ13" s="14">
        <v>1</v>
      </c>
      <c r="CA13" s="13">
        <v>101</v>
      </c>
      <c r="CB13" s="9">
        <v>101</v>
      </c>
      <c r="CC13" s="14">
        <v>115</v>
      </c>
      <c r="CD13" s="13">
        <v>84</v>
      </c>
      <c r="CE13" s="9">
        <v>81</v>
      </c>
      <c r="CF13" s="6">
        <v>86</v>
      </c>
      <c r="CG13" s="4">
        <v>81</v>
      </c>
      <c r="CH13" s="5">
        <v>74</v>
      </c>
      <c r="CI13" s="6">
        <v>75</v>
      </c>
      <c r="CJ13" s="2"/>
      <c r="CK13" s="4"/>
      <c r="CL13" s="6"/>
      <c r="CM13" s="4"/>
      <c r="CN13" s="6"/>
      <c r="CO13" s="35"/>
      <c r="CP13" s="8"/>
      <c r="CQ13" s="7"/>
      <c r="CR13" s="170"/>
      <c r="CS13" s="160"/>
      <c r="CT13" s="18"/>
      <c r="CU13" s="165"/>
      <c r="CV13" s="175"/>
      <c r="CW13" s="18"/>
      <c r="CX13" s="18"/>
      <c r="CY13" s="165"/>
      <c r="CZ13" s="18"/>
      <c r="DA13" s="160"/>
      <c r="DB13" s="18"/>
      <c r="DC13" s="165"/>
      <c r="DD13" s="18"/>
      <c r="DE13" s="18"/>
      <c r="DF13" s="165"/>
      <c r="DG13" s="18"/>
      <c r="DH13" s="18"/>
      <c r="DI13" s="165"/>
      <c r="DJ13" s="18"/>
      <c r="DK13" s="18"/>
      <c r="DL13" s="18"/>
      <c r="DM13" s="18"/>
      <c r="DN13" s="18"/>
      <c r="DO13" s="236"/>
    </row>
    <row r="14" spans="1:119" customFormat="1" x14ac:dyDescent="0.25">
      <c r="A14" s="235">
        <v>13</v>
      </c>
      <c r="B14" s="4" t="s">
        <v>265</v>
      </c>
      <c r="C14" s="3">
        <v>42527</v>
      </c>
      <c r="D14" s="7">
        <v>12.5</v>
      </c>
      <c r="E14" s="7" t="s">
        <v>254</v>
      </c>
      <c r="F14" s="17">
        <v>158.69999999999999</v>
      </c>
      <c r="G14" s="18">
        <v>158.30000000000001</v>
      </c>
      <c r="H14" s="18">
        <v>158.4</v>
      </c>
      <c r="I14" s="6">
        <v>2</v>
      </c>
      <c r="J14" s="17">
        <v>70.099999999999994</v>
      </c>
      <c r="K14" s="18">
        <v>68.900000000000006</v>
      </c>
      <c r="L14" s="18">
        <v>68.900000000000006</v>
      </c>
      <c r="M14" s="6">
        <v>1</v>
      </c>
      <c r="N14" s="4">
        <v>123</v>
      </c>
      <c r="O14" s="5">
        <v>97</v>
      </c>
      <c r="P14" s="6">
        <v>101</v>
      </c>
      <c r="Q14" s="4">
        <v>93</v>
      </c>
      <c r="R14" s="5">
        <v>70</v>
      </c>
      <c r="S14" s="6">
        <v>66</v>
      </c>
      <c r="T14" s="4">
        <v>52</v>
      </c>
      <c r="U14" s="5">
        <v>74</v>
      </c>
      <c r="V14" s="6">
        <v>74</v>
      </c>
      <c r="W14" s="2" t="s">
        <v>89</v>
      </c>
      <c r="X14" s="17" t="s">
        <v>62</v>
      </c>
      <c r="Y14" s="16" t="s">
        <v>62</v>
      </c>
      <c r="Z14" s="4" t="s">
        <v>62</v>
      </c>
      <c r="AA14" s="6" t="s">
        <v>62</v>
      </c>
      <c r="AB14" s="10">
        <v>5.2</v>
      </c>
      <c r="AC14" s="8">
        <v>42541</v>
      </c>
      <c r="AD14" s="7">
        <v>0.5</v>
      </c>
      <c r="AE14" s="6" t="s">
        <v>52</v>
      </c>
      <c r="AF14" s="4">
        <v>93</v>
      </c>
      <c r="AG14" s="5">
        <v>91</v>
      </c>
      <c r="AH14" s="6">
        <v>92</v>
      </c>
      <c r="AI14" s="4">
        <v>67</v>
      </c>
      <c r="AJ14" s="5">
        <v>68</v>
      </c>
      <c r="AK14" s="6">
        <v>62</v>
      </c>
      <c r="AL14" s="4">
        <v>70</v>
      </c>
      <c r="AM14" s="5">
        <v>78</v>
      </c>
      <c r="AN14" s="6">
        <v>71</v>
      </c>
      <c r="AO14" s="11"/>
      <c r="AP14" s="8">
        <v>42569</v>
      </c>
      <c r="AQ14" s="7">
        <v>0.45833333333333331</v>
      </c>
      <c r="AR14" s="7" t="s">
        <v>266</v>
      </c>
      <c r="AS14" s="13">
        <v>157.80000000000001</v>
      </c>
      <c r="AT14" s="9">
        <v>158.19999999999999</v>
      </c>
      <c r="AU14" s="9">
        <v>158</v>
      </c>
      <c r="AV14" s="14">
        <v>2</v>
      </c>
      <c r="AW14" s="13">
        <v>70.7</v>
      </c>
      <c r="AX14" s="9">
        <v>70.7</v>
      </c>
      <c r="AY14" s="9">
        <v>70.7</v>
      </c>
      <c r="AZ14" s="14">
        <v>2</v>
      </c>
      <c r="BA14" s="13">
        <v>97</v>
      </c>
      <c r="BB14" s="9">
        <v>101</v>
      </c>
      <c r="BC14" s="14">
        <v>100</v>
      </c>
      <c r="BD14" s="13">
        <v>75</v>
      </c>
      <c r="BE14" s="9">
        <v>65</v>
      </c>
      <c r="BF14" s="14">
        <v>65</v>
      </c>
      <c r="BG14" s="13">
        <v>77</v>
      </c>
      <c r="BH14" s="9">
        <v>67</v>
      </c>
      <c r="BI14" s="9">
        <v>75</v>
      </c>
      <c r="BJ14" s="14"/>
      <c r="BK14" s="13"/>
      <c r="BL14" s="14"/>
      <c r="BM14" s="13"/>
      <c r="BN14" s="14"/>
      <c r="BO14" s="15"/>
      <c r="BP14" s="9"/>
      <c r="BQ14" s="64"/>
      <c r="BR14" s="64" t="s">
        <v>268</v>
      </c>
      <c r="BS14" s="13"/>
      <c r="BT14" s="9"/>
      <c r="BU14" s="9"/>
      <c r="BV14" s="14"/>
      <c r="BW14" s="13"/>
      <c r="BX14" s="9"/>
      <c r="BY14" s="9"/>
      <c r="BZ14" s="14"/>
      <c r="CA14" s="13"/>
      <c r="CB14" s="9"/>
      <c r="CC14" s="14"/>
      <c r="CD14" s="13"/>
      <c r="CE14" s="9"/>
      <c r="CF14" s="6"/>
      <c r="CG14" s="4"/>
      <c r="CH14" s="5"/>
      <c r="CI14" s="6"/>
      <c r="CJ14" s="2"/>
      <c r="CK14" s="4"/>
      <c r="CL14" s="6"/>
      <c r="CM14" s="4"/>
      <c r="CN14" s="6"/>
      <c r="CO14" s="35"/>
      <c r="CP14" s="8"/>
      <c r="CQ14" s="7"/>
      <c r="CR14" s="170"/>
      <c r="CS14" s="160"/>
      <c r="CT14" s="18"/>
      <c r="CU14" s="165"/>
      <c r="CV14" s="175"/>
      <c r="CW14" s="18"/>
      <c r="CX14" s="18"/>
      <c r="CY14" s="165"/>
      <c r="CZ14" s="18"/>
      <c r="DA14" s="160"/>
      <c r="DB14" s="18"/>
      <c r="DC14" s="165"/>
      <c r="DD14" s="18"/>
      <c r="DE14" s="18"/>
      <c r="DF14" s="165"/>
      <c r="DG14" s="18"/>
      <c r="DH14" s="18"/>
      <c r="DI14" s="165"/>
      <c r="DJ14" s="18"/>
      <c r="DK14" s="18"/>
      <c r="DL14" s="18"/>
      <c r="DM14" s="18"/>
      <c r="DN14" s="18"/>
      <c r="DO14" s="236"/>
    </row>
    <row r="15" spans="1:119" customFormat="1" x14ac:dyDescent="0.25">
      <c r="A15" s="235">
        <v>14</v>
      </c>
      <c r="B15" s="4" t="s">
        <v>265</v>
      </c>
      <c r="C15" s="3">
        <v>42527</v>
      </c>
      <c r="D15" s="7">
        <v>12.5</v>
      </c>
      <c r="E15" s="7" t="s">
        <v>253</v>
      </c>
      <c r="F15" s="17">
        <v>166.6</v>
      </c>
      <c r="G15" s="18">
        <v>166.2</v>
      </c>
      <c r="H15" s="18">
        <v>166.4</v>
      </c>
      <c r="I15" s="6">
        <v>1</v>
      </c>
      <c r="J15" s="17">
        <v>104.4</v>
      </c>
      <c r="K15" s="18">
        <v>102.7</v>
      </c>
      <c r="L15" s="18">
        <v>102.7</v>
      </c>
      <c r="M15" s="6">
        <v>1</v>
      </c>
      <c r="N15" s="4">
        <v>104</v>
      </c>
      <c r="O15" s="5">
        <v>107</v>
      </c>
      <c r="P15" s="6">
        <v>112</v>
      </c>
      <c r="Q15" s="4">
        <v>80</v>
      </c>
      <c r="R15" s="5">
        <v>82</v>
      </c>
      <c r="S15" s="6">
        <v>84</v>
      </c>
      <c r="T15" s="4">
        <v>78</v>
      </c>
      <c r="U15" s="5">
        <v>78</v>
      </c>
      <c r="V15" s="6">
        <v>80</v>
      </c>
      <c r="W15" s="2" t="s">
        <v>59</v>
      </c>
      <c r="X15" s="17" t="s">
        <v>62</v>
      </c>
      <c r="Y15" s="16" t="s">
        <v>62</v>
      </c>
      <c r="Z15" s="4" t="s">
        <v>62</v>
      </c>
      <c r="AA15" s="6" t="s">
        <v>62</v>
      </c>
      <c r="AB15" s="10">
        <v>6.1</v>
      </c>
      <c r="AC15" s="8">
        <v>42541</v>
      </c>
      <c r="AD15" s="7">
        <v>0.5</v>
      </c>
      <c r="AE15" s="6" t="s">
        <v>52</v>
      </c>
      <c r="AF15" s="4">
        <v>109</v>
      </c>
      <c r="AG15" s="5">
        <v>103</v>
      </c>
      <c r="AH15" s="6">
        <v>100</v>
      </c>
      <c r="AI15" s="4">
        <v>74</v>
      </c>
      <c r="AJ15" s="5">
        <v>73</v>
      </c>
      <c r="AK15" s="6">
        <v>71</v>
      </c>
      <c r="AL15" s="4">
        <v>76</v>
      </c>
      <c r="AM15" s="5">
        <v>77</v>
      </c>
      <c r="AN15" s="6">
        <v>76</v>
      </c>
      <c r="AO15" s="11" t="s">
        <v>89</v>
      </c>
      <c r="AP15" s="8">
        <v>42569</v>
      </c>
      <c r="AQ15" s="7">
        <v>0.45833333333333331</v>
      </c>
      <c r="AR15" s="7" t="s">
        <v>266</v>
      </c>
      <c r="AS15" s="13">
        <v>166.2</v>
      </c>
      <c r="AT15" s="9">
        <v>166.4</v>
      </c>
      <c r="AU15" s="9">
        <v>166.8</v>
      </c>
      <c r="AV15" s="14">
        <v>1</v>
      </c>
      <c r="AW15" s="13">
        <v>102.1</v>
      </c>
      <c r="AX15" s="9">
        <v>102.4</v>
      </c>
      <c r="AY15" s="9">
        <v>102.4</v>
      </c>
      <c r="AZ15" s="14">
        <v>1</v>
      </c>
      <c r="BA15" s="13">
        <v>89</v>
      </c>
      <c r="BB15" s="9">
        <v>105</v>
      </c>
      <c r="BC15" s="14">
        <v>108</v>
      </c>
      <c r="BD15" s="13">
        <v>74</v>
      </c>
      <c r="BE15" s="9">
        <v>74</v>
      </c>
      <c r="BF15" s="14">
        <v>76</v>
      </c>
      <c r="BG15" s="13">
        <v>90</v>
      </c>
      <c r="BH15" s="9">
        <v>88</v>
      </c>
      <c r="BI15" s="9">
        <v>90</v>
      </c>
      <c r="BJ15" s="14" t="s">
        <v>90</v>
      </c>
      <c r="BK15" s="13" t="s">
        <v>62</v>
      </c>
      <c r="BL15" s="14" t="s">
        <v>62</v>
      </c>
      <c r="BM15" s="13" t="s">
        <v>62</v>
      </c>
      <c r="BN15" s="14" t="s">
        <v>62</v>
      </c>
      <c r="BO15" s="15">
        <v>6.5</v>
      </c>
      <c r="BP15" s="8">
        <v>42782</v>
      </c>
      <c r="BQ15" s="64">
        <v>0.45833333333333331</v>
      </c>
      <c r="BR15" s="64" t="s">
        <v>269</v>
      </c>
      <c r="BS15" s="13">
        <v>165.9</v>
      </c>
      <c r="BT15" s="9">
        <v>166.4</v>
      </c>
      <c r="BU15" s="9">
        <v>166.6</v>
      </c>
      <c r="BV15" s="14">
        <v>1</v>
      </c>
      <c r="BW15" s="13">
        <v>103.4</v>
      </c>
      <c r="BX15" s="9">
        <v>103.4</v>
      </c>
      <c r="BY15" s="9">
        <v>103.4</v>
      </c>
      <c r="BZ15" s="14">
        <v>1</v>
      </c>
      <c r="CA15" s="13">
        <v>104</v>
      </c>
      <c r="CB15" s="9">
        <v>120</v>
      </c>
      <c r="CC15" s="14">
        <v>109</v>
      </c>
      <c r="CD15" s="13">
        <v>89</v>
      </c>
      <c r="CE15" s="9">
        <v>82</v>
      </c>
      <c r="CF15" s="6">
        <v>87</v>
      </c>
      <c r="CG15" s="4">
        <v>95</v>
      </c>
      <c r="CH15" s="5">
        <v>92</v>
      </c>
      <c r="CI15" s="6">
        <v>92</v>
      </c>
      <c r="CJ15" s="2" t="s">
        <v>230</v>
      </c>
      <c r="CK15" s="4"/>
      <c r="CL15" s="6"/>
      <c r="CM15" s="4"/>
      <c r="CN15" s="6"/>
      <c r="CO15" s="35">
        <v>5.9</v>
      </c>
      <c r="CP15" s="8"/>
      <c r="CQ15" s="7"/>
      <c r="CR15" s="170"/>
      <c r="CS15" s="160"/>
      <c r="CT15" s="18"/>
      <c r="CU15" s="165"/>
      <c r="CV15" s="175"/>
      <c r="CW15" s="18"/>
      <c r="CX15" s="18"/>
      <c r="CY15" s="165"/>
      <c r="CZ15" s="18"/>
      <c r="DA15" s="160"/>
      <c r="DB15" s="18"/>
      <c r="DC15" s="165"/>
      <c r="DD15" s="18"/>
      <c r="DE15" s="18"/>
      <c r="DF15" s="165"/>
      <c r="DG15" s="18"/>
      <c r="DH15" s="18"/>
      <c r="DI15" s="165"/>
      <c r="DJ15" s="18"/>
      <c r="DK15" s="18"/>
      <c r="DL15" s="18"/>
      <c r="DM15" s="18"/>
      <c r="DN15" s="18"/>
      <c r="DO15" s="236"/>
    </row>
    <row r="16" spans="1:119" customFormat="1" x14ac:dyDescent="0.25">
      <c r="A16" s="235">
        <v>15</v>
      </c>
      <c r="B16" s="4" t="s">
        <v>265</v>
      </c>
      <c r="C16" s="3">
        <v>42527</v>
      </c>
      <c r="D16" s="7">
        <v>12.5</v>
      </c>
      <c r="E16" s="7" t="s">
        <v>254</v>
      </c>
      <c r="F16" s="17">
        <v>153.69999999999999</v>
      </c>
      <c r="G16" s="18">
        <v>153.9</v>
      </c>
      <c r="H16" s="18">
        <v>154.6</v>
      </c>
      <c r="I16" s="6">
        <v>1</v>
      </c>
      <c r="J16" s="17">
        <v>136.5</v>
      </c>
      <c r="K16" s="18">
        <v>136.5</v>
      </c>
      <c r="L16" s="18">
        <v>136.5</v>
      </c>
      <c r="M16" s="6">
        <v>1</v>
      </c>
      <c r="N16" s="4">
        <v>144</v>
      </c>
      <c r="O16" s="5">
        <v>138</v>
      </c>
      <c r="P16" s="6">
        <v>139</v>
      </c>
      <c r="Q16" s="4">
        <v>101</v>
      </c>
      <c r="R16" s="5">
        <v>103</v>
      </c>
      <c r="S16" s="6">
        <v>96</v>
      </c>
      <c r="T16" s="4">
        <v>81</v>
      </c>
      <c r="U16" s="5">
        <v>82</v>
      </c>
      <c r="V16" s="6">
        <v>83</v>
      </c>
      <c r="W16" s="2" t="s">
        <v>90</v>
      </c>
      <c r="X16" s="17" t="s">
        <v>62</v>
      </c>
      <c r="Y16" s="16" t="s">
        <v>62</v>
      </c>
      <c r="Z16" s="4" t="s">
        <v>62</v>
      </c>
      <c r="AA16" s="6" t="s">
        <v>62</v>
      </c>
      <c r="AB16" s="10">
        <v>5.5</v>
      </c>
      <c r="AC16" s="8">
        <v>42541</v>
      </c>
      <c r="AD16" s="7">
        <v>0.5</v>
      </c>
      <c r="AE16" s="6" t="s">
        <v>52</v>
      </c>
      <c r="AF16" s="4">
        <v>135</v>
      </c>
      <c r="AG16" s="5">
        <v>135</v>
      </c>
      <c r="AH16" s="6">
        <v>138</v>
      </c>
      <c r="AI16" s="4">
        <v>100</v>
      </c>
      <c r="AJ16" s="5">
        <v>99</v>
      </c>
      <c r="AK16" s="6">
        <v>100</v>
      </c>
      <c r="AL16" s="4">
        <v>79</v>
      </c>
      <c r="AM16" s="5">
        <v>80</v>
      </c>
      <c r="AN16" s="6">
        <v>77</v>
      </c>
      <c r="AO16" s="11" t="s">
        <v>59</v>
      </c>
      <c r="AP16" s="8">
        <v>42569</v>
      </c>
      <c r="AQ16" s="7">
        <v>0.45833333333333331</v>
      </c>
      <c r="AR16" s="7" t="s">
        <v>266</v>
      </c>
      <c r="AS16" s="13">
        <v>154.69999999999999</v>
      </c>
      <c r="AT16" s="9">
        <v>155.4</v>
      </c>
      <c r="AU16" s="9">
        <v>154.5</v>
      </c>
      <c r="AV16" s="14">
        <v>2</v>
      </c>
      <c r="AW16" s="13">
        <v>137.4</v>
      </c>
      <c r="AX16" s="9">
        <v>137.4</v>
      </c>
      <c r="AY16" s="9">
        <v>137.4</v>
      </c>
      <c r="AZ16" s="14">
        <v>2</v>
      </c>
      <c r="BA16" s="13">
        <v>133</v>
      </c>
      <c r="BB16" s="9">
        <v>131</v>
      </c>
      <c r="BC16" s="14">
        <v>130</v>
      </c>
      <c r="BD16" s="13">
        <v>88</v>
      </c>
      <c r="BE16" s="9">
        <v>88</v>
      </c>
      <c r="BF16" s="14">
        <v>83</v>
      </c>
      <c r="BG16" s="13">
        <v>77</v>
      </c>
      <c r="BH16" s="9">
        <v>81</v>
      </c>
      <c r="BI16" s="9">
        <v>82</v>
      </c>
      <c r="BJ16" s="14"/>
      <c r="BK16" s="13" t="s">
        <v>62</v>
      </c>
      <c r="BL16" s="14" t="s">
        <v>62</v>
      </c>
      <c r="BM16" s="13" t="s">
        <v>62</v>
      </c>
      <c r="BN16" s="14" t="s">
        <v>62</v>
      </c>
      <c r="BO16" s="15">
        <v>5.9</v>
      </c>
      <c r="BP16" s="8">
        <v>42782</v>
      </c>
      <c r="BQ16" s="64">
        <v>0.45833333333333331</v>
      </c>
      <c r="BR16" s="64" t="s">
        <v>269</v>
      </c>
      <c r="BS16" s="13">
        <v>154.30000000000001</v>
      </c>
      <c r="BT16" s="9">
        <v>154.19999999999999</v>
      </c>
      <c r="BU16" s="9">
        <v>154.4</v>
      </c>
      <c r="BV16" s="14">
        <v>1</v>
      </c>
      <c r="BW16" s="13">
        <v>140.19999999999999</v>
      </c>
      <c r="BX16" s="9">
        <v>140.19999999999999</v>
      </c>
      <c r="BY16" s="9">
        <v>140.19999999999999</v>
      </c>
      <c r="BZ16" s="14">
        <v>1</v>
      </c>
      <c r="CA16" s="13">
        <v>156</v>
      </c>
      <c r="CB16" s="9">
        <v>159</v>
      </c>
      <c r="CC16" s="14">
        <v>148</v>
      </c>
      <c r="CD16" s="13">
        <v>106</v>
      </c>
      <c r="CE16" s="9">
        <v>105</v>
      </c>
      <c r="CF16" s="6">
        <v>108</v>
      </c>
      <c r="CG16" s="4">
        <v>81</v>
      </c>
      <c r="CH16" s="5">
        <v>79</v>
      </c>
      <c r="CI16" s="6">
        <v>70</v>
      </c>
      <c r="CJ16" s="2" t="s">
        <v>90</v>
      </c>
      <c r="CK16" s="4" t="s">
        <v>101</v>
      </c>
      <c r="CL16" s="6" t="s">
        <v>101</v>
      </c>
      <c r="CM16" s="4" t="s">
        <v>95</v>
      </c>
      <c r="CN16" s="6" t="s">
        <v>95</v>
      </c>
      <c r="CO16" s="35">
        <v>5.7</v>
      </c>
      <c r="CP16" s="8"/>
      <c r="CQ16" s="7"/>
      <c r="CR16" s="170"/>
      <c r="CS16" s="160"/>
      <c r="CT16" s="18"/>
      <c r="CU16" s="165"/>
      <c r="CV16" s="175"/>
      <c r="CW16" s="18"/>
      <c r="CX16" s="18"/>
      <c r="CY16" s="165"/>
      <c r="CZ16" s="18"/>
      <c r="DA16" s="160"/>
      <c r="DB16" s="18"/>
      <c r="DC16" s="165"/>
      <c r="DD16" s="18"/>
      <c r="DE16" s="18"/>
      <c r="DF16" s="165"/>
      <c r="DG16" s="18"/>
      <c r="DH16" s="18"/>
      <c r="DI16" s="165"/>
      <c r="DJ16" s="18"/>
      <c r="DK16" s="18"/>
      <c r="DL16" s="18"/>
      <c r="DM16" s="18"/>
      <c r="DN16" s="18"/>
      <c r="DO16" s="236"/>
    </row>
    <row r="17" spans="1:119" customFormat="1" x14ac:dyDescent="0.25">
      <c r="A17" s="235">
        <v>16</v>
      </c>
      <c r="B17" s="4" t="s">
        <v>265</v>
      </c>
      <c r="C17" s="3">
        <v>42527</v>
      </c>
      <c r="D17" s="7">
        <v>12.5</v>
      </c>
      <c r="E17" s="7" t="s">
        <v>254</v>
      </c>
      <c r="F17" s="17">
        <v>155.30000000000001</v>
      </c>
      <c r="G17" s="18">
        <v>155.30000000000001</v>
      </c>
      <c r="H17" s="18">
        <v>155.19999999999999</v>
      </c>
      <c r="I17" s="6">
        <v>2</v>
      </c>
      <c r="J17" s="17">
        <v>70.400000000000006</v>
      </c>
      <c r="K17" s="18">
        <v>70.400000000000006</v>
      </c>
      <c r="L17" s="18">
        <v>70.400000000000006</v>
      </c>
      <c r="M17" s="6">
        <v>1</v>
      </c>
      <c r="N17" s="4">
        <v>93</v>
      </c>
      <c r="O17" s="5">
        <v>95</v>
      </c>
      <c r="P17" s="6">
        <v>96</v>
      </c>
      <c r="Q17" s="4">
        <v>69</v>
      </c>
      <c r="R17" s="5">
        <v>69</v>
      </c>
      <c r="S17" s="6">
        <v>70</v>
      </c>
      <c r="T17" s="4">
        <v>73</v>
      </c>
      <c r="U17" s="5">
        <v>78</v>
      </c>
      <c r="V17" s="6">
        <v>74</v>
      </c>
      <c r="W17" s="2" t="s">
        <v>59</v>
      </c>
      <c r="X17" s="17" t="s">
        <v>62</v>
      </c>
      <c r="Y17" s="16" t="s">
        <v>62</v>
      </c>
      <c r="Z17" s="4" t="s">
        <v>62</v>
      </c>
      <c r="AA17" s="6" t="s">
        <v>62</v>
      </c>
      <c r="AB17" s="10">
        <v>5.4</v>
      </c>
      <c r="AC17" s="8">
        <v>42541</v>
      </c>
      <c r="AD17" s="7">
        <v>0.5</v>
      </c>
      <c r="AE17" s="6" t="s">
        <v>52</v>
      </c>
      <c r="AF17" s="4">
        <v>106</v>
      </c>
      <c r="AG17" s="5">
        <v>97</v>
      </c>
      <c r="AH17" s="6">
        <v>106</v>
      </c>
      <c r="AI17" s="4">
        <v>69</v>
      </c>
      <c r="AJ17" s="5">
        <v>73</v>
      </c>
      <c r="AK17" s="6">
        <v>75</v>
      </c>
      <c r="AL17" s="4">
        <v>65</v>
      </c>
      <c r="AM17" s="5">
        <v>71</v>
      </c>
      <c r="AN17" s="6">
        <v>69</v>
      </c>
      <c r="AO17" s="11" t="s">
        <v>90</v>
      </c>
      <c r="AP17" s="8">
        <v>42569</v>
      </c>
      <c r="AQ17" s="7">
        <v>0.45833333333333331</v>
      </c>
      <c r="AR17" s="7" t="s">
        <v>267</v>
      </c>
      <c r="AS17" s="13">
        <v>156.30000000000001</v>
      </c>
      <c r="AT17" s="9">
        <v>156</v>
      </c>
      <c r="AU17" s="9">
        <v>156.19999999999999</v>
      </c>
      <c r="AV17" s="14">
        <v>1</v>
      </c>
      <c r="AW17" s="13">
        <v>70.7</v>
      </c>
      <c r="AX17" s="9">
        <v>70.7</v>
      </c>
      <c r="AY17" s="9">
        <v>70.7</v>
      </c>
      <c r="AZ17" s="14">
        <v>1</v>
      </c>
      <c r="BA17" s="13">
        <v>107</v>
      </c>
      <c r="BB17" s="9">
        <v>101</v>
      </c>
      <c r="BC17" s="14">
        <v>100</v>
      </c>
      <c r="BD17" s="13">
        <v>73</v>
      </c>
      <c r="BE17" s="9">
        <v>70</v>
      </c>
      <c r="BF17" s="14">
        <v>71</v>
      </c>
      <c r="BG17" s="13">
        <v>85</v>
      </c>
      <c r="BH17" s="9">
        <v>83</v>
      </c>
      <c r="BI17" s="9">
        <v>92</v>
      </c>
      <c r="BJ17" s="14" t="s">
        <v>91</v>
      </c>
      <c r="BK17" s="13" t="s">
        <v>62</v>
      </c>
      <c r="BL17" s="14" t="s">
        <v>62</v>
      </c>
      <c r="BM17" s="13" t="s">
        <v>62</v>
      </c>
      <c r="BN17" s="14" t="s">
        <v>62</v>
      </c>
      <c r="BO17" s="15">
        <v>5.4</v>
      </c>
      <c r="BP17" s="8">
        <v>42782</v>
      </c>
      <c r="BQ17" s="64">
        <v>0.45833333333333331</v>
      </c>
      <c r="BR17" s="64" t="s">
        <v>269</v>
      </c>
      <c r="BS17" s="13">
        <v>156.4</v>
      </c>
      <c r="BT17" s="9">
        <v>156.5</v>
      </c>
      <c r="BU17" s="9">
        <v>156.30000000000001</v>
      </c>
      <c r="BV17" s="14"/>
      <c r="BW17" s="13">
        <v>72.599999999999994</v>
      </c>
      <c r="BX17" s="9">
        <v>72.599999999999994</v>
      </c>
      <c r="BY17" s="9">
        <v>72.599999999999994</v>
      </c>
      <c r="BZ17" s="14"/>
      <c r="CA17" s="13">
        <v>87</v>
      </c>
      <c r="CB17" s="9">
        <v>87</v>
      </c>
      <c r="CC17" s="14">
        <v>91</v>
      </c>
      <c r="CD17" s="13">
        <v>62</v>
      </c>
      <c r="CE17" s="9">
        <v>67</v>
      </c>
      <c r="CF17" s="6">
        <v>59</v>
      </c>
      <c r="CG17" s="4">
        <v>71</v>
      </c>
      <c r="CH17" s="5">
        <v>77</v>
      </c>
      <c r="CI17" s="6">
        <v>72</v>
      </c>
      <c r="CJ17" s="2" t="s">
        <v>91</v>
      </c>
      <c r="CK17" s="4" t="s">
        <v>101</v>
      </c>
      <c r="CL17" s="6" t="s">
        <v>101</v>
      </c>
      <c r="CM17" s="4" t="s">
        <v>101</v>
      </c>
      <c r="CN17" s="6" t="s">
        <v>101</v>
      </c>
      <c r="CO17" s="35">
        <v>5.7</v>
      </c>
      <c r="CP17" s="8"/>
      <c r="CQ17" s="7"/>
      <c r="CR17" s="170"/>
      <c r="CS17" s="160"/>
      <c r="CT17" s="18"/>
      <c r="CU17" s="165"/>
      <c r="CV17" s="175"/>
      <c r="CW17" s="18"/>
      <c r="CX17" s="18"/>
      <c r="CY17" s="165"/>
      <c r="CZ17" s="18"/>
      <c r="DA17" s="160"/>
      <c r="DB17" s="18"/>
      <c r="DC17" s="165"/>
      <c r="DD17" s="18"/>
      <c r="DE17" s="18"/>
      <c r="DF17" s="165"/>
      <c r="DG17" s="18"/>
      <c r="DH17" s="18"/>
      <c r="DI17" s="165"/>
      <c r="DJ17" s="18"/>
      <c r="DK17" s="18"/>
      <c r="DL17" s="18"/>
      <c r="DM17" s="18"/>
      <c r="DN17" s="18"/>
      <c r="DO17" s="236"/>
    </row>
    <row r="18" spans="1:119" customFormat="1" x14ac:dyDescent="0.25">
      <c r="A18" s="237">
        <v>17</v>
      </c>
      <c r="B18" s="4" t="s">
        <v>265</v>
      </c>
      <c r="C18" s="69">
        <v>42584</v>
      </c>
      <c r="D18" s="70">
        <v>0.70833333333333337</v>
      </c>
      <c r="E18" s="70" t="s">
        <v>258</v>
      </c>
      <c r="F18" s="73">
        <v>168.4</v>
      </c>
      <c r="G18" s="74">
        <v>168.6</v>
      </c>
      <c r="H18" s="74">
        <v>168.6</v>
      </c>
      <c r="I18" s="72">
        <v>2</v>
      </c>
      <c r="J18" s="73">
        <v>86.9</v>
      </c>
      <c r="K18" s="74">
        <v>86.9</v>
      </c>
      <c r="L18" s="74">
        <v>86.9</v>
      </c>
      <c r="M18" s="72">
        <v>2</v>
      </c>
      <c r="N18" s="75">
        <v>131</v>
      </c>
      <c r="O18" s="71">
        <v>139</v>
      </c>
      <c r="P18" s="72">
        <v>129</v>
      </c>
      <c r="Q18" s="75">
        <v>77</v>
      </c>
      <c r="R18" s="71">
        <v>80</v>
      </c>
      <c r="S18" s="72">
        <v>80</v>
      </c>
      <c r="T18" s="75">
        <v>98</v>
      </c>
      <c r="U18" s="71">
        <v>93</v>
      </c>
      <c r="V18" s="72">
        <v>93</v>
      </c>
      <c r="W18" s="68" t="s">
        <v>90</v>
      </c>
      <c r="X18" s="73" t="s">
        <v>62</v>
      </c>
      <c r="Y18" s="76">
        <v>11</v>
      </c>
      <c r="Z18" s="75" t="s">
        <v>62</v>
      </c>
      <c r="AA18" s="72" t="s">
        <v>92</v>
      </c>
      <c r="AB18" s="77">
        <v>5.9</v>
      </c>
      <c r="AC18" s="78">
        <v>42605</v>
      </c>
      <c r="AD18" s="70">
        <v>0.70833333333333337</v>
      </c>
      <c r="AE18" s="72" t="s">
        <v>52</v>
      </c>
      <c r="AF18" s="75">
        <v>153</v>
      </c>
      <c r="AG18" s="71">
        <v>156</v>
      </c>
      <c r="AH18" s="72">
        <v>152</v>
      </c>
      <c r="AI18" s="75">
        <v>83</v>
      </c>
      <c r="AJ18" s="71">
        <v>84</v>
      </c>
      <c r="AK18" s="72">
        <v>83</v>
      </c>
      <c r="AL18" s="75">
        <v>75</v>
      </c>
      <c r="AM18" s="71">
        <v>77</v>
      </c>
      <c r="AN18" s="72">
        <v>80</v>
      </c>
      <c r="AO18" s="79" t="s">
        <v>91</v>
      </c>
      <c r="AP18" s="78">
        <v>42640</v>
      </c>
      <c r="AQ18" s="70">
        <v>0.70833333333333337</v>
      </c>
      <c r="AR18" s="7" t="s">
        <v>267</v>
      </c>
      <c r="AS18" s="82">
        <v>168.1</v>
      </c>
      <c r="AT18" s="80">
        <v>168.1</v>
      </c>
      <c r="AU18" s="80">
        <v>168.3</v>
      </c>
      <c r="AV18" s="81">
        <v>1</v>
      </c>
      <c r="AW18" s="82">
        <v>87.6</v>
      </c>
      <c r="AX18" s="80">
        <v>87.6</v>
      </c>
      <c r="AY18" s="80">
        <v>87.6</v>
      </c>
      <c r="AZ18" s="81">
        <v>1</v>
      </c>
      <c r="BA18" s="82">
        <v>149</v>
      </c>
      <c r="BB18" s="80">
        <v>148</v>
      </c>
      <c r="BC18" s="81">
        <v>158</v>
      </c>
      <c r="BD18" s="82">
        <v>71</v>
      </c>
      <c r="BE18" s="80">
        <v>74</v>
      </c>
      <c r="BF18" s="81">
        <v>73</v>
      </c>
      <c r="BG18" s="82">
        <v>86</v>
      </c>
      <c r="BH18" s="80">
        <v>87</v>
      </c>
      <c r="BI18" s="80">
        <v>87</v>
      </c>
      <c r="BJ18" s="81" t="s">
        <v>59</v>
      </c>
      <c r="BK18" s="82">
        <v>1</v>
      </c>
      <c r="BL18" s="81">
        <v>11</v>
      </c>
      <c r="BM18" s="82" t="s">
        <v>92</v>
      </c>
      <c r="BN18" s="81" t="s">
        <v>92</v>
      </c>
      <c r="BO18" s="83">
        <v>6.3</v>
      </c>
      <c r="BP18" s="78">
        <v>42818</v>
      </c>
      <c r="BQ18" s="84">
        <v>0.75</v>
      </c>
      <c r="BR18" s="84" t="s">
        <v>272</v>
      </c>
      <c r="BS18" s="82">
        <v>168.3</v>
      </c>
      <c r="BT18" s="80">
        <v>168.4</v>
      </c>
      <c r="BU18" s="80">
        <v>168.2</v>
      </c>
      <c r="BV18" s="81">
        <v>2</v>
      </c>
      <c r="BW18" s="82">
        <v>84.6</v>
      </c>
      <c r="BX18" s="80">
        <v>84.6</v>
      </c>
      <c r="BY18" s="80"/>
      <c r="BZ18" s="81">
        <v>1</v>
      </c>
      <c r="CA18" s="82">
        <v>158</v>
      </c>
      <c r="CB18" s="80">
        <v>152</v>
      </c>
      <c r="CC18" s="81">
        <v>137</v>
      </c>
      <c r="CD18" s="82">
        <v>89</v>
      </c>
      <c r="CE18" s="80">
        <v>83</v>
      </c>
      <c r="CF18" s="72">
        <v>85</v>
      </c>
      <c r="CG18" s="75">
        <v>71</v>
      </c>
      <c r="CH18" s="71">
        <v>73</v>
      </c>
      <c r="CI18" s="72">
        <v>72</v>
      </c>
      <c r="CJ18" s="68" t="s">
        <v>90</v>
      </c>
      <c r="CK18" s="75" t="s">
        <v>101</v>
      </c>
      <c r="CL18" s="72">
        <v>12</v>
      </c>
      <c r="CM18" s="75" t="s">
        <v>95</v>
      </c>
      <c r="CN18" s="72" t="s">
        <v>101</v>
      </c>
      <c r="CO18" s="85">
        <v>6.6</v>
      </c>
      <c r="CP18" s="78">
        <v>43020</v>
      </c>
      <c r="CQ18" s="180">
        <v>0.75</v>
      </c>
      <c r="CR18" s="171" t="s">
        <v>272</v>
      </c>
      <c r="CS18" s="161">
        <v>168.4</v>
      </c>
      <c r="CT18" s="74">
        <v>168.6</v>
      </c>
      <c r="CU18" s="166">
        <v>168.7</v>
      </c>
      <c r="CV18" s="176"/>
      <c r="CW18" s="74">
        <v>87.8</v>
      </c>
      <c r="CX18" s="74">
        <v>87.8</v>
      </c>
      <c r="CY18" s="166"/>
      <c r="CZ18" s="74"/>
      <c r="DA18" s="161">
        <v>150</v>
      </c>
      <c r="DB18" s="74">
        <v>140</v>
      </c>
      <c r="DC18" s="166">
        <v>152</v>
      </c>
      <c r="DD18" s="74">
        <v>89</v>
      </c>
      <c r="DE18" s="74">
        <v>90</v>
      </c>
      <c r="DF18" s="166">
        <v>88</v>
      </c>
      <c r="DG18" s="74">
        <v>93</v>
      </c>
      <c r="DH18" s="74">
        <v>93</v>
      </c>
      <c r="DI18" s="166">
        <v>94</v>
      </c>
      <c r="DJ18" s="74" t="s">
        <v>90</v>
      </c>
      <c r="DK18" s="74">
        <v>1.5</v>
      </c>
      <c r="DL18" s="74">
        <v>13</v>
      </c>
      <c r="DM18" s="74" t="s">
        <v>101</v>
      </c>
      <c r="DN18" s="74" t="s">
        <v>95</v>
      </c>
      <c r="DO18" s="238">
        <v>6.7</v>
      </c>
    </row>
    <row r="19" spans="1:119" customFormat="1" x14ac:dyDescent="0.25">
      <c r="A19" s="237">
        <v>18</v>
      </c>
      <c r="B19" s="4" t="s">
        <v>265</v>
      </c>
      <c r="C19" s="69">
        <v>42584</v>
      </c>
      <c r="D19" s="70">
        <v>0.70833333333333337</v>
      </c>
      <c r="E19" s="70" t="s">
        <v>258</v>
      </c>
      <c r="F19" s="73">
        <v>166.4</v>
      </c>
      <c r="G19" s="74">
        <v>166.3</v>
      </c>
      <c r="H19" s="74">
        <v>166.3</v>
      </c>
      <c r="I19" s="72">
        <v>2</v>
      </c>
      <c r="J19" s="73">
        <v>93.9</v>
      </c>
      <c r="K19" s="74">
        <v>93.9</v>
      </c>
      <c r="L19" s="74">
        <v>93.9</v>
      </c>
      <c r="M19" s="72">
        <v>2</v>
      </c>
      <c r="N19" s="75">
        <v>110</v>
      </c>
      <c r="O19" s="71">
        <v>108</v>
      </c>
      <c r="P19" s="72">
        <v>105</v>
      </c>
      <c r="Q19" s="75">
        <v>76</v>
      </c>
      <c r="R19" s="71">
        <v>79</v>
      </c>
      <c r="S19" s="72">
        <v>77</v>
      </c>
      <c r="T19" s="75">
        <v>95</v>
      </c>
      <c r="U19" s="71">
        <v>95</v>
      </c>
      <c r="V19" s="72">
        <v>97</v>
      </c>
      <c r="W19" s="68" t="s">
        <v>89</v>
      </c>
      <c r="X19" s="73" t="s">
        <v>62</v>
      </c>
      <c r="Y19" s="76">
        <v>10</v>
      </c>
      <c r="Z19" s="75" t="s">
        <v>92</v>
      </c>
      <c r="AA19" s="72" t="s">
        <v>92</v>
      </c>
      <c r="AB19" s="77">
        <v>13</v>
      </c>
      <c r="AC19" s="78">
        <v>42605</v>
      </c>
      <c r="AD19" s="70">
        <v>0.70833333333333337</v>
      </c>
      <c r="AE19" s="72" t="s">
        <v>52</v>
      </c>
      <c r="AF19" s="75">
        <v>111</v>
      </c>
      <c r="AG19" s="71">
        <v>108</v>
      </c>
      <c r="AH19" s="72">
        <v>115</v>
      </c>
      <c r="AI19" s="75">
        <v>78</v>
      </c>
      <c r="AJ19" s="71">
        <v>76</v>
      </c>
      <c r="AK19" s="72">
        <v>79</v>
      </c>
      <c r="AL19" s="75">
        <v>79</v>
      </c>
      <c r="AM19" s="71">
        <v>79</v>
      </c>
      <c r="AN19" s="72">
        <v>80</v>
      </c>
      <c r="AO19" s="79" t="s">
        <v>89</v>
      </c>
      <c r="AP19" s="80"/>
      <c r="AQ19" s="70"/>
      <c r="AR19" s="7"/>
      <c r="AS19" s="82"/>
      <c r="AT19" s="80"/>
      <c r="AU19" s="80"/>
      <c r="AV19" s="81"/>
      <c r="AW19" s="82"/>
      <c r="AX19" s="80"/>
      <c r="AY19" s="80"/>
      <c r="AZ19" s="81"/>
      <c r="BA19" s="82"/>
      <c r="BB19" s="80"/>
      <c r="BC19" s="81"/>
      <c r="BD19" s="82"/>
      <c r="BE19" s="80"/>
      <c r="BF19" s="81"/>
      <c r="BG19" s="82"/>
      <c r="BH19" s="80"/>
      <c r="BI19" s="80"/>
      <c r="BJ19" s="81"/>
      <c r="BK19" s="82"/>
      <c r="BL19" s="81"/>
      <c r="BM19" s="82"/>
      <c r="BN19" s="81"/>
      <c r="BO19" s="83"/>
      <c r="BP19" s="78">
        <v>42818</v>
      </c>
      <c r="BQ19" s="84">
        <v>0.75</v>
      </c>
      <c r="BR19" s="84" t="s">
        <v>272</v>
      </c>
      <c r="BS19" s="82">
        <v>164.6</v>
      </c>
      <c r="BT19" s="80">
        <v>166.1</v>
      </c>
      <c r="BU19" s="80">
        <v>165.9</v>
      </c>
      <c r="BV19" s="81">
        <v>2</v>
      </c>
      <c r="BW19" s="82">
        <v>91.6</v>
      </c>
      <c r="BX19" s="80">
        <v>91.6</v>
      </c>
      <c r="BY19" s="80"/>
      <c r="BZ19" s="81">
        <v>1</v>
      </c>
      <c r="CA19" s="82">
        <v>116</v>
      </c>
      <c r="CB19" s="80">
        <v>110</v>
      </c>
      <c r="CC19" s="81">
        <v>117</v>
      </c>
      <c r="CD19" s="82">
        <v>82</v>
      </c>
      <c r="CE19" s="80">
        <v>75</v>
      </c>
      <c r="CF19" s="72">
        <v>85</v>
      </c>
      <c r="CG19" s="75">
        <v>76</v>
      </c>
      <c r="CH19" s="71">
        <v>76</v>
      </c>
      <c r="CI19" s="72">
        <v>75</v>
      </c>
      <c r="CJ19" s="68" t="s">
        <v>89</v>
      </c>
      <c r="CK19" s="75" t="s">
        <v>101</v>
      </c>
      <c r="CL19" s="72">
        <v>12</v>
      </c>
      <c r="CM19" s="75" t="s">
        <v>95</v>
      </c>
      <c r="CN19" s="72" t="s">
        <v>95</v>
      </c>
      <c r="CO19" s="85">
        <v>10.1</v>
      </c>
      <c r="CP19" s="78">
        <v>43020</v>
      </c>
      <c r="CQ19" s="180">
        <v>0.75</v>
      </c>
      <c r="CR19" s="171" t="s">
        <v>272</v>
      </c>
      <c r="CS19" s="161">
        <v>164.4</v>
      </c>
      <c r="CT19" s="74">
        <v>166.3</v>
      </c>
      <c r="CU19" s="166">
        <v>166.1</v>
      </c>
      <c r="CV19" s="176"/>
      <c r="CW19" s="74">
        <v>90.5</v>
      </c>
      <c r="CX19" s="74">
        <v>90.5</v>
      </c>
      <c r="CY19" s="166"/>
      <c r="CZ19" s="74"/>
      <c r="DA19" s="161">
        <v>138</v>
      </c>
      <c r="DB19" s="74">
        <v>128</v>
      </c>
      <c r="DC19" s="166">
        <v>128</v>
      </c>
      <c r="DD19" s="74">
        <v>91</v>
      </c>
      <c r="DE19" s="74">
        <v>89</v>
      </c>
      <c r="DF19" s="166">
        <v>87</v>
      </c>
      <c r="DG19" s="74">
        <v>76</v>
      </c>
      <c r="DH19" s="74">
        <v>73</v>
      </c>
      <c r="DI19" s="166">
        <v>74</v>
      </c>
      <c r="DJ19" s="74" t="s">
        <v>89</v>
      </c>
      <c r="DK19" s="74">
        <v>0.5</v>
      </c>
      <c r="DL19" s="74">
        <v>14</v>
      </c>
      <c r="DM19" s="74"/>
      <c r="DN19" s="74"/>
      <c r="DO19" s="238">
        <v>9.6999999999999993</v>
      </c>
    </row>
    <row r="20" spans="1:119" customFormat="1" x14ac:dyDescent="0.25">
      <c r="A20" s="235">
        <v>19</v>
      </c>
      <c r="B20" s="4" t="s">
        <v>265</v>
      </c>
      <c r="C20" s="3">
        <v>42584</v>
      </c>
      <c r="D20" s="7">
        <v>0.70833333333333337</v>
      </c>
      <c r="E20" s="7" t="s">
        <v>259</v>
      </c>
      <c r="F20" s="17">
        <v>145.80000000000001</v>
      </c>
      <c r="G20" s="18">
        <v>146.1</v>
      </c>
      <c r="H20" s="18">
        <v>145.9</v>
      </c>
      <c r="I20" s="6">
        <v>2</v>
      </c>
      <c r="J20" s="17">
        <v>87.4</v>
      </c>
      <c r="K20" s="18">
        <v>87.4</v>
      </c>
      <c r="L20" s="18">
        <v>87.4</v>
      </c>
      <c r="M20" s="6">
        <v>2</v>
      </c>
      <c r="N20" s="4">
        <v>104</v>
      </c>
      <c r="O20" s="5">
        <v>110</v>
      </c>
      <c r="P20" s="6">
        <v>104</v>
      </c>
      <c r="Q20" s="4">
        <v>74</v>
      </c>
      <c r="R20" s="5">
        <v>72</v>
      </c>
      <c r="S20" s="6">
        <v>75</v>
      </c>
      <c r="T20" s="4">
        <v>69</v>
      </c>
      <c r="U20" s="5">
        <v>70</v>
      </c>
      <c r="V20" s="6">
        <v>73</v>
      </c>
      <c r="W20" s="2" t="s">
        <v>90</v>
      </c>
      <c r="X20" s="17" t="s">
        <v>62</v>
      </c>
      <c r="Y20" s="16" t="s">
        <v>62</v>
      </c>
      <c r="Z20" s="4" t="s">
        <v>62</v>
      </c>
      <c r="AA20" s="6" t="s">
        <v>62</v>
      </c>
      <c r="AB20" s="10">
        <v>5.8</v>
      </c>
      <c r="AC20" s="8">
        <v>42605</v>
      </c>
      <c r="AD20" s="7">
        <v>0.70833333333333337</v>
      </c>
      <c r="AE20" s="6" t="s">
        <v>52</v>
      </c>
      <c r="AF20" s="4">
        <v>99</v>
      </c>
      <c r="AG20" s="5">
        <v>104</v>
      </c>
      <c r="AH20" s="6">
        <v>100</v>
      </c>
      <c r="AI20" s="4">
        <v>69</v>
      </c>
      <c r="AJ20" s="5">
        <v>71</v>
      </c>
      <c r="AK20" s="6">
        <v>73</v>
      </c>
      <c r="AL20" s="4">
        <v>69</v>
      </c>
      <c r="AM20" s="5">
        <v>75</v>
      </c>
      <c r="AN20" s="6">
        <v>71</v>
      </c>
      <c r="AO20" s="11" t="s">
        <v>90</v>
      </c>
      <c r="AP20" s="8">
        <v>42640</v>
      </c>
      <c r="AQ20" s="7">
        <v>0.70833333333333337</v>
      </c>
      <c r="AR20" s="7" t="s">
        <v>267</v>
      </c>
      <c r="AS20" s="13">
        <v>145.9</v>
      </c>
      <c r="AT20" s="9">
        <v>146</v>
      </c>
      <c r="AU20" s="9">
        <v>146.1</v>
      </c>
      <c r="AV20" s="14">
        <v>1</v>
      </c>
      <c r="AW20" s="13">
        <v>91</v>
      </c>
      <c r="AX20" s="9">
        <v>89.4</v>
      </c>
      <c r="AY20" s="9">
        <v>89.4</v>
      </c>
      <c r="AZ20" s="14">
        <v>1</v>
      </c>
      <c r="BA20" s="13">
        <v>101</v>
      </c>
      <c r="BB20" s="9">
        <v>97</v>
      </c>
      <c r="BC20" s="14">
        <v>103</v>
      </c>
      <c r="BD20" s="13">
        <v>73</v>
      </c>
      <c r="BE20" s="9">
        <v>71</v>
      </c>
      <c r="BF20" s="14">
        <v>73</v>
      </c>
      <c r="BG20" s="13">
        <v>79</v>
      </c>
      <c r="BH20" s="9">
        <v>80</v>
      </c>
      <c r="BI20" s="9">
        <v>79</v>
      </c>
      <c r="BJ20" s="14" t="s">
        <v>90</v>
      </c>
      <c r="BK20" s="13" t="s">
        <v>62</v>
      </c>
      <c r="BL20" s="14" t="s">
        <v>62</v>
      </c>
      <c r="BM20" s="13" t="s">
        <v>62</v>
      </c>
      <c r="BN20" s="14" t="s">
        <v>62</v>
      </c>
      <c r="BO20" s="15">
        <v>5.3</v>
      </c>
      <c r="BP20" s="8">
        <v>42818</v>
      </c>
      <c r="BQ20" s="64">
        <v>0.75</v>
      </c>
      <c r="BR20" s="64" t="s">
        <v>272</v>
      </c>
      <c r="BS20" s="13">
        <v>146.1</v>
      </c>
      <c r="BT20" s="9">
        <v>146</v>
      </c>
      <c r="BU20" s="9">
        <v>146.19999999999999</v>
      </c>
      <c r="BV20" s="14">
        <v>2</v>
      </c>
      <c r="BW20" s="13">
        <v>87</v>
      </c>
      <c r="BX20" s="9">
        <v>87</v>
      </c>
      <c r="BY20" s="9"/>
      <c r="BZ20" s="14">
        <v>1</v>
      </c>
      <c r="CA20" s="13">
        <v>108</v>
      </c>
      <c r="CB20" s="9">
        <v>102</v>
      </c>
      <c r="CC20" s="14">
        <v>104</v>
      </c>
      <c r="CD20" s="13">
        <v>86</v>
      </c>
      <c r="CE20" s="9">
        <v>78</v>
      </c>
      <c r="CF20" s="6">
        <v>72</v>
      </c>
      <c r="CG20" s="4">
        <v>72</v>
      </c>
      <c r="CH20" s="5">
        <v>64</v>
      </c>
      <c r="CI20" s="6">
        <v>68</v>
      </c>
      <c r="CJ20" s="2" t="s">
        <v>90</v>
      </c>
      <c r="CK20" s="4" t="s">
        <v>101</v>
      </c>
      <c r="CL20" s="6" t="s">
        <v>101</v>
      </c>
      <c r="CM20" s="4" t="s">
        <v>101</v>
      </c>
      <c r="CN20" s="6" t="s">
        <v>101</v>
      </c>
      <c r="CO20" s="35">
        <v>5.8</v>
      </c>
      <c r="CP20" s="8">
        <v>43020</v>
      </c>
      <c r="CQ20" s="7">
        <v>0.75</v>
      </c>
      <c r="CR20" s="170" t="s">
        <v>272</v>
      </c>
      <c r="CS20" s="160">
        <v>146.1</v>
      </c>
      <c r="CT20" s="18">
        <v>145.9</v>
      </c>
      <c r="CU20" s="165">
        <v>146.19999999999999</v>
      </c>
      <c r="CV20" s="175"/>
      <c r="CW20" s="18">
        <v>85.2</v>
      </c>
      <c r="CX20" s="18">
        <v>85.2</v>
      </c>
      <c r="CY20" s="165"/>
      <c r="CZ20" s="18"/>
      <c r="DA20" s="160">
        <v>108</v>
      </c>
      <c r="DB20" s="18">
        <v>102</v>
      </c>
      <c r="DC20" s="165">
        <v>101</v>
      </c>
      <c r="DD20" s="18">
        <v>72</v>
      </c>
      <c r="DE20" s="18">
        <v>74</v>
      </c>
      <c r="DF20" s="165">
        <v>76</v>
      </c>
      <c r="DG20" s="18">
        <v>68</v>
      </c>
      <c r="DH20" s="18">
        <v>71</v>
      </c>
      <c r="DI20" s="165">
        <v>68</v>
      </c>
      <c r="DJ20" s="18" t="s">
        <v>90</v>
      </c>
      <c r="DK20" s="18" t="s">
        <v>101</v>
      </c>
      <c r="DL20" s="18">
        <v>3</v>
      </c>
      <c r="DM20" s="18" t="s">
        <v>101</v>
      </c>
      <c r="DN20" s="18" t="s">
        <v>101</v>
      </c>
      <c r="DO20" s="236">
        <v>6.2</v>
      </c>
    </row>
    <row r="21" spans="1:119" customFormat="1" x14ac:dyDescent="0.25">
      <c r="A21" s="235">
        <v>20</v>
      </c>
      <c r="B21" s="4" t="s">
        <v>265</v>
      </c>
      <c r="C21" s="3">
        <v>42584</v>
      </c>
      <c r="D21" s="7">
        <v>0.70833333333333337</v>
      </c>
      <c r="E21" s="7" t="s">
        <v>259</v>
      </c>
      <c r="F21" s="17">
        <v>142.6</v>
      </c>
      <c r="G21" s="18">
        <v>142.4</v>
      </c>
      <c r="H21" s="18">
        <v>142.4</v>
      </c>
      <c r="I21" s="6">
        <v>2</v>
      </c>
      <c r="J21" s="17">
        <v>71.2</v>
      </c>
      <c r="K21" s="18">
        <v>71.2</v>
      </c>
      <c r="L21" s="18">
        <v>71.2</v>
      </c>
      <c r="M21" s="6">
        <v>2</v>
      </c>
      <c r="N21" s="4">
        <v>138</v>
      </c>
      <c r="O21" s="5">
        <v>133</v>
      </c>
      <c r="P21" s="6">
        <v>124</v>
      </c>
      <c r="Q21" s="4">
        <v>73</v>
      </c>
      <c r="R21" s="5">
        <v>72</v>
      </c>
      <c r="S21" s="6">
        <v>72</v>
      </c>
      <c r="T21" s="4">
        <v>71</v>
      </c>
      <c r="U21" s="5">
        <v>72</v>
      </c>
      <c r="V21" s="6">
        <v>73</v>
      </c>
      <c r="W21" s="2" t="s">
        <v>91</v>
      </c>
      <c r="X21" s="17">
        <v>8</v>
      </c>
      <c r="Y21" s="16">
        <v>10</v>
      </c>
      <c r="Z21" s="4" t="s">
        <v>62</v>
      </c>
      <c r="AA21" s="6" t="s">
        <v>92</v>
      </c>
      <c r="AB21" s="10">
        <v>6.8</v>
      </c>
      <c r="AC21" s="8">
        <v>42605</v>
      </c>
      <c r="AD21" s="7">
        <v>0.70833333333333337</v>
      </c>
      <c r="AE21" s="6" t="s">
        <v>52</v>
      </c>
      <c r="AF21" s="4">
        <v>143</v>
      </c>
      <c r="AG21" s="5">
        <v>133</v>
      </c>
      <c r="AH21" s="6">
        <v>131</v>
      </c>
      <c r="AI21" s="4">
        <v>73</v>
      </c>
      <c r="AJ21" s="5">
        <v>69</v>
      </c>
      <c r="AK21" s="6">
        <v>67</v>
      </c>
      <c r="AL21" s="4">
        <v>69</v>
      </c>
      <c r="AM21" s="5">
        <v>62</v>
      </c>
      <c r="AN21" s="6">
        <v>62</v>
      </c>
      <c r="AO21" s="11" t="s">
        <v>91</v>
      </c>
      <c r="AP21" s="8">
        <v>42640</v>
      </c>
      <c r="AQ21" s="7">
        <v>0.70833333333333337</v>
      </c>
      <c r="AR21" s="7" t="s">
        <v>267</v>
      </c>
      <c r="AS21" s="13">
        <v>143.4</v>
      </c>
      <c r="AT21" s="9">
        <v>143</v>
      </c>
      <c r="AU21" s="9">
        <v>142.9</v>
      </c>
      <c r="AV21" s="14">
        <v>1</v>
      </c>
      <c r="AW21" s="13">
        <v>71.7</v>
      </c>
      <c r="AX21" s="9">
        <v>71.7</v>
      </c>
      <c r="AY21" s="9">
        <v>71.7</v>
      </c>
      <c r="AZ21" s="14">
        <v>1</v>
      </c>
      <c r="BA21" s="13">
        <v>162</v>
      </c>
      <c r="BB21" s="9">
        <v>148</v>
      </c>
      <c r="BC21" s="14">
        <v>150</v>
      </c>
      <c r="BD21" s="13">
        <v>83</v>
      </c>
      <c r="BE21" s="9">
        <v>79</v>
      </c>
      <c r="BF21" s="14">
        <v>82</v>
      </c>
      <c r="BG21" s="13">
        <v>63</v>
      </c>
      <c r="BH21" s="9">
        <v>61</v>
      </c>
      <c r="BI21" s="9">
        <v>62</v>
      </c>
      <c r="BJ21" s="14" t="s">
        <v>91</v>
      </c>
      <c r="BK21" s="13">
        <v>5</v>
      </c>
      <c r="BL21" s="14">
        <v>5</v>
      </c>
      <c r="BM21" s="13" t="s">
        <v>62</v>
      </c>
      <c r="BN21" s="14" t="s">
        <v>92</v>
      </c>
      <c r="BO21" s="15">
        <v>6.1</v>
      </c>
      <c r="BP21" s="8">
        <v>42818</v>
      </c>
      <c r="BQ21" s="64">
        <v>0.75</v>
      </c>
      <c r="BR21" s="64" t="s">
        <v>272</v>
      </c>
      <c r="BS21" s="13">
        <v>142.6</v>
      </c>
      <c r="BT21" s="9">
        <v>143.4</v>
      </c>
      <c r="BU21" s="9">
        <v>142.6</v>
      </c>
      <c r="BV21" s="14">
        <v>2</v>
      </c>
      <c r="BW21" s="13">
        <v>71.5</v>
      </c>
      <c r="BX21" s="9">
        <v>71.5</v>
      </c>
      <c r="BY21" s="9"/>
      <c r="BZ21" s="14">
        <v>1</v>
      </c>
      <c r="CA21" s="13">
        <v>186</v>
      </c>
      <c r="CB21" s="9">
        <v>170</v>
      </c>
      <c r="CC21" s="14">
        <v>160</v>
      </c>
      <c r="CD21" s="13">
        <v>83</v>
      </c>
      <c r="CE21" s="9">
        <v>77</v>
      </c>
      <c r="CF21" s="6">
        <v>81</v>
      </c>
      <c r="CG21" s="4">
        <v>69</v>
      </c>
      <c r="CH21" s="5">
        <v>67</v>
      </c>
      <c r="CI21" s="6">
        <v>67</v>
      </c>
      <c r="CJ21" s="2" t="s">
        <v>91</v>
      </c>
      <c r="CK21" s="4" t="s">
        <v>101</v>
      </c>
      <c r="CL21" s="6">
        <v>1</v>
      </c>
      <c r="CM21" s="4" t="s">
        <v>95</v>
      </c>
      <c r="CN21" s="6" t="s">
        <v>101</v>
      </c>
      <c r="CO21" s="35">
        <v>7</v>
      </c>
      <c r="CP21" s="8">
        <v>43020</v>
      </c>
      <c r="CQ21" s="7">
        <v>0.75</v>
      </c>
      <c r="CR21" s="170" t="s">
        <v>272</v>
      </c>
      <c r="CS21" s="160">
        <v>141.6</v>
      </c>
      <c r="CT21" s="18">
        <v>141.5</v>
      </c>
      <c r="CU21" s="165">
        <v>141.80000000000001</v>
      </c>
      <c r="CV21" s="175"/>
      <c r="CW21" s="18">
        <v>68.5</v>
      </c>
      <c r="CX21" s="18">
        <v>68.5</v>
      </c>
      <c r="CY21" s="165"/>
      <c r="CZ21" s="18"/>
      <c r="DA21" s="160">
        <v>140</v>
      </c>
      <c r="DB21" s="18">
        <v>137</v>
      </c>
      <c r="DC21" s="165">
        <v>132</v>
      </c>
      <c r="DD21" s="18">
        <v>75</v>
      </c>
      <c r="DE21" s="18">
        <v>76</v>
      </c>
      <c r="DF21" s="165">
        <v>73</v>
      </c>
      <c r="DG21" s="18">
        <v>74</v>
      </c>
      <c r="DH21" s="18">
        <v>73</v>
      </c>
      <c r="DI21" s="165">
        <v>74</v>
      </c>
      <c r="DJ21" s="18" t="s">
        <v>91</v>
      </c>
      <c r="DK21" s="18">
        <v>0.5</v>
      </c>
      <c r="DL21" s="18">
        <v>13</v>
      </c>
      <c r="DM21" s="18" t="s">
        <v>101</v>
      </c>
      <c r="DN21" s="18" t="s">
        <v>95</v>
      </c>
      <c r="DO21" s="236">
        <v>6.7</v>
      </c>
    </row>
    <row r="22" spans="1:119" customFormat="1" x14ac:dyDescent="0.25">
      <c r="A22" s="235">
        <v>21</v>
      </c>
      <c r="B22" s="4" t="s">
        <v>265</v>
      </c>
      <c r="C22" s="3">
        <v>42584</v>
      </c>
      <c r="D22" s="7">
        <v>0.70833333333333337</v>
      </c>
      <c r="E22" s="7" t="s">
        <v>259</v>
      </c>
      <c r="F22" s="17">
        <v>150.9</v>
      </c>
      <c r="G22" s="18">
        <v>150.6</v>
      </c>
      <c r="H22" s="18">
        <v>150.69999999999999</v>
      </c>
      <c r="I22" s="6">
        <v>2</v>
      </c>
      <c r="J22" s="17">
        <v>71.3</v>
      </c>
      <c r="K22" s="18">
        <v>71.3</v>
      </c>
      <c r="L22" s="18">
        <v>71.3</v>
      </c>
      <c r="M22" s="6">
        <v>2</v>
      </c>
      <c r="N22" s="4">
        <v>115</v>
      </c>
      <c r="O22" s="5">
        <v>109</v>
      </c>
      <c r="P22" s="6">
        <v>110</v>
      </c>
      <c r="Q22" s="4">
        <v>83</v>
      </c>
      <c r="R22" s="5">
        <v>77</v>
      </c>
      <c r="S22" s="6">
        <v>78</v>
      </c>
      <c r="T22" s="4">
        <v>102</v>
      </c>
      <c r="U22" s="5">
        <v>101</v>
      </c>
      <c r="V22" s="6">
        <v>101</v>
      </c>
      <c r="W22" s="2" t="s">
        <v>89</v>
      </c>
      <c r="X22" s="17" t="s">
        <v>62</v>
      </c>
      <c r="Y22" s="16" t="s">
        <v>62</v>
      </c>
      <c r="Z22" s="4" t="s">
        <v>92</v>
      </c>
      <c r="AA22" s="6" t="s">
        <v>92</v>
      </c>
      <c r="AB22" s="10">
        <v>9.4</v>
      </c>
      <c r="AC22" s="8">
        <v>42605</v>
      </c>
      <c r="AD22" s="7">
        <v>0.70833333333333337</v>
      </c>
      <c r="AE22" s="6" t="s">
        <v>52</v>
      </c>
      <c r="AF22" s="4">
        <v>131</v>
      </c>
      <c r="AG22" s="5">
        <v>129</v>
      </c>
      <c r="AH22" s="6">
        <v>111</v>
      </c>
      <c r="AI22" s="4">
        <v>84</v>
      </c>
      <c r="AJ22" s="5">
        <v>83</v>
      </c>
      <c r="AK22" s="6">
        <v>83</v>
      </c>
      <c r="AL22" s="4">
        <v>101</v>
      </c>
      <c r="AM22" s="5">
        <v>101</v>
      </c>
      <c r="AN22" s="6">
        <v>102</v>
      </c>
      <c r="AO22" s="11" t="s">
        <v>89</v>
      </c>
      <c r="AP22" s="8">
        <v>42640</v>
      </c>
      <c r="AQ22" s="7">
        <v>0.70833333333333337</v>
      </c>
      <c r="AR22" s="7" t="s">
        <v>267</v>
      </c>
      <c r="AS22" s="13">
        <v>151.5</v>
      </c>
      <c r="AT22" s="9">
        <v>151.80000000000001</v>
      </c>
      <c r="AU22" s="9">
        <v>152.30000000000001</v>
      </c>
      <c r="AV22" s="14">
        <v>1</v>
      </c>
      <c r="AW22" s="13">
        <v>71.599999999999994</v>
      </c>
      <c r="AX22" s="9">
        <v>71.599999999999994</v>
      </c>
      <c r="AY22" s="9">
        <v>71.599999999999994</v>
      </c>
      <c r="AZ22" s="14">
        <v>1</v>
      </c>
      <c r="BA22" s="13">
        <v>104</v>
      </c>
      <c r="BB22" s="9">
        <v>99</v>
      </c>
      <c r="BC22" s="14">
        <v>100</v>
      </c>
      <c r="BD22" s="13">
        <v>82</v>
      </c>
      <c r="BE22" s="9">
        <v>63</v>
      </c>
      <c r="BF22" s="14">
        <v>62</v>
      </c>
      <c r="BG22" s="13">
        <v>98</v>
      </c>
      <c r="BH22" s="9">
        <v>97</v>
      </c>
      <c r="BI22" s="9">
        <v>97</v>
      </c>
      <c r="BJ22" s="14" t="s">
        <v>89</v>
      </c>
      <c r="BK22" s="13" t="s">
        <v>62</v>
      </c>
      <c r="BL22" s="14">
        <v>7</v>
      </c>
      <c r="BM22" s="13" t="s">
        <v>92</v>
      </c>
      <c r="BN22" s="14" t="s">
        <v>92</v>
      </c>
      <c r="BO22" s="15">
        <v>8.5</v>
      </c>
      <c r="BP22" s="8">
        <v>42818</v>
      </c>
      <c r="BQ22" s="64">
        <v>0.75</v>
      </c>
      <c r="BR22" s="64" t="s">
        <v>272</v>
      </c>
      <c r="BS22" s="13">
        <v>152.1</v>
      </c>
      <c r="BT22" s="9">
        <v>151.4</v>
      </c>
      <c r="BU22" s="9">
        <v>151.4</v>
      </c>
      <c r="BV22" s="14">
        <v>2</v>
      </c>
      <c r="BW22" s="13">
        <v>69.099999999999994</v>
      </c>
      <c r="BX22" s="9">
        <v>69.099999999999994</v>
      </c>
      <c r="BY22" s="9"/>
      <c r="BZ22" s="14">
        <v>1</v>
      </c>
      <c r="CA22" s="13">
        <v>112</v>
      </c>
      <c r="CB22" s="9">
        <v>121</v>
      </c>
      <c r="CC22" s="14">
        <v>115</v>
      </c>
      <c r="CD22" s="13">
        <v>83</v>
      </c>
      <c r="CE22" s="9">
        <v>75</v>
      </c>
      <c r="CF22" s="6">
        <v>76</v>
      </c>
      <c r="CG22" s="4">
        <v>102</v>
      </c>
      <c r="CH22" s="5">
        <v>96</v>
      </c>
      <c r="CI22" s="6">
        <v>96</v>
      </c>
      <c r="CJ22" s="2" t="s">
        <v>89</v>
      </c>
      <c r="CK22" s="4" t="s">
        <v>101</v>
      </c>
      <c r="CL22" s="6">
        <v>12</v>
      </c>
      <c r="CM22" s="4" t="s">
        <v>95</v>
      </c>
      <c r="CN22" s="6" t="s">
        <v>95</v>
      </c>
      <c r="CO22" s="35">
        <v>8.6</v>
      </c>
      <c r="CP22" s="8">
        <v>43020</v>
      </c>
      <c r="CQ22" s="7">
        <v>0.75</v>
      </c>
      <c r="CR22" s="170" t="s">
        <v>272</v>
      </c>
      <c r="CS22" s="160">
        <v>152</v>
      </c>
      <c r="CT22" s="18">
        <v>152.30000000000001</v>
      </c>
      <c r="CU22" s="165">
        <v>152.4</v>
      </c>
      <c r="CV22" s="175"/>
      <c r="CW22" s="18">
        <v>72.8</v>
      </c>
      <c r="CX22" s="18">
        <v>72.8</v>
      </c>
      <c r="CY22" s="165"/>
      <c r="CZ22" s="18"/>
      <c r="DA22" s="160">
        <v>124</v>
      </c>
      <c r="DB22" s="18">
        <v>135</v>
      </c>
      <c r="DC22" s="165">
        <v>131</v>
      </c>
      <c r="DD22" s="18">
        <v>98</v>
      </c>
      <c r="DE22" s="18">
        <v>78</v>
      </c>
      <c r="DF22" s="165">
        <v>78</v>
      </c>
      <c r="DG22" s="18">
        <v>107</v>
      </c>
      <c r="DH22" s="18">
        <v>102</v>
      </c>
      <c r="DI22" s="165">
        <v>103</v>
      </c>
      <c r="DJ22" s="18" t="s">
        <v>89</v>
      </c>
      <c r="DK22" s="18" t="s">
        <v>101</v>
      </c>
      <c r="DL22" s="18">
        <v>10</v>
      </c>
      <c r="DM22" s="18">
        <v>10</v>
      </c>
      <c r="DN22" s="18">
        <v>9</v>
      </c>
      <c r="DO22" s="236">
        <v>9</v>
      </c>
    </row>
    <row r="23" spans="1:119" customFormat="1" x14ac:dyDescent="0.25">
      <c r="A23" s="235">
        <v>22</v>
      </c>
      <c r="B23" s="4" t="s">
        <v>265</v>
      </c>
      <c r="C23" s="3">
        <v>42584</v>
      </c>
      <c r="D23" s="7">
        <v>0.70833333333333337</v>
      </c>
      <c r="E23" s="7" t="s">
        <v>259</v>
      </c>
      <c r="F23" s="17">
        <v>151.1</v>
      </c>
      <c r="G23" s="18">
        <v>151.4</v>
      </c>
      <c r="H23" s="18">
        <v>151.30000000000001</v>
      </c>
      <c r="I23" s="6">
        <v>2</v>
      </c>
      <c r="J23" s="17">
        <v>75.900000000000006</v>
      </c>
      <c r="K23" s="18">
        <v>75.900000000000006</v>
      </c>
      <c r="L23" s="18">
        <v>75.900000000000006</v>
      </c>
      <c r="M23" s="6">
        <v>2</v>
      </c>
      <c r="N23" s="4">
        <v>103</v>
      </c>
      <c r="O23" s="5">
        <v>99</v>
      </c>
      <c r="P23" s="6">
        <v>94</v>
      </c>
      <c r="Q23" s="4">
        <v>71</v>
      </c>
      <c r="R23" s="5">
        <v>69</v>
      </c>
      <c r="S23" s="6">
        <v>69</v>
      </c>
      <c r="T23" s="4">
        <v>96</v>
      </c>
      <c r="U23" s="5">
        <v>97</v>
      </c>
      <c r="V23" s="6">
        <v>95</v>
      </c>
      <c r="W23" s="2" t="s">
        <v>91</v>
      </c>
      <c r="X23" s="17" t="s">
        <v>62</v>
      </c>
      <c r="Y23" s="16">
        <v>7</v>
      </c>
      <c r="Z23" s="4" t="s">
        <v>62</v>
      </c>
      <c r="AA23" s="6" t="s">
        <v>92</v>
      </c>
      <c r="AB23" s="10">
        <v>7.5</v>
      </c>
      <c r="AC23" s="8">
        <v>42605</v>
      </c>
      <c r="AD23" s="7">
        <v>0.70833333333333337</v>
      </c>
      <c r="AE23" s="6" t="s">
        <v>52</v>
      </c>
      <c r="AF23" s="4">
        <v>106</v>
      </c>
      <c r="AG23" s="5">
        <v>100</v>
      </c>
      <c r="AH23" s="6">
        <v>106</v>
      </c>
      <c r="AI23" s="4">
        <v>72</v>
      </c>
      <c r="AJ23" s="5">
        <v>75</v>
      </c>
      <c r="AK23" s="6">
        <v>69</v>
      </c>
      <c r="AL23" s="4">
        <v>71</v>
      </c>
      <c r="AM23" s="5">
        <v>69</v>
      </c>
      <c r="AN23" s="6">
        <v>71</v>
      </c>
      <c r="AO23" s="11" t="s">
        <v>59</v>
      </c>
      <c r="AP23" s="8">
        <v>42640</v>
      </c>
      <c r="AQ23" s="7">
        <v>0.70833333333333337</v>
      </c>
      <c r="AR23" s="7" t="s">
        <v>267</v>
      </c>
      <c r="AS23" s="13">
        <v>151.1</v>
      </c>
      <c r="AT23" s="9">
        <v>151.19999999999999</v>
      </c>
      <c r="AU23" s="9">
        <v>151.19999999999999</v>
      </c>
      <c r="AV23" s="14">
        <v>1</v>
      </c>
      <c r="AW23" s="13">
        <v>77.599999999999994</v>
      </c>
      <c r="AX23" s="9">
        <v>77.599999999999994</v>
      </c>
      <c r="AY23" s="9">
        <v>77.599999999999994</v>
      </c>
      <c r="AZ23" s="14">
        <v>1</v>
      </c>
      <c r="BA23" s="13">
        <v>110</v>
      </c>
      <c r="BB23" s="9">
        <v>109</v>
      </c>
      <c r="BC23" s="14">
        <v>115</v>
      </c>
      <c r="BD23" s="13">
        <v>78</v>
      </c>
      <c r="BE23" s="9">
        <v>73</v>
      </c>
      <c r="BF23" s="14">
        <v>77</v>
      </c>
      <c r="BG23" s="13">
        <v>76</v>
      </c>
      <c r="BH23" s="9">
        <v>73</v>
      </c>
      <c r="BI23" s="9">
        <v>72</v>
      </c>
      <c r="BJ23" s="14" t="s">
        <v>91</v>
      </c>
      <c r="BK23" s="13" t="s">
        <v>62</v>
      </c>
      <c r="BL23" s="14">
        <v>6</v>
      </c>
      <c r="BM23" s="13" t="s">
        <v>92</v>
      </c>
      <c r="BN23" s="14" t="s">
        <v>62</v>
      </c>
      <c r="BO23" s="15">
        <v>6.9</v>
      </c>
      <c r="BP23" s="8">
        <v>42818</v>
      </c>
      <c r="BQ23" s="64">
        <v>0.75</v>
      </c>
      <c r="BR23" s="64" t="s">
        <v>272</v>
      </c>
      <c r="BS23" s="13">
        <v>150.69999999999999</v>
      </c>
      <c r="BT23" s="9">
        <v>151</v>
      </c>
      <c r="BU23" s="9">
        <v>151</v>
      </c>
      <c r="BV23" s="14">
        <v>2</v>
      </c>
      <c r="BW23" s="13">
        <v>75.7</v>
      </c>
      <c r="BX23" s="9">
        <v>75.7</v>
      </c>
      <c r="BY23" s="9"/>
      <c r="BZ23" s="14">
        <v>1</v>
      </c>
      <c r="CA23" s="13">
        <v>113</v>
      </c>
      <c r="CB23" s="9">
        <v>107</v>
      </c>
      <c r="CC23" s="14">
        <v>104</v>
      </c>
      <c r="CD23" s="13">
        <v>73</v>
      </c>
      <c r="CE23" s="9">
        <v>75</v>
      </c>
      <c r="CF23" s="6">
        <v>75</v>
      </c>
      <c r="CG23" s="4">
        <v>103</v>
      </c>
      <c r="CH23" s="5">
        <v>96</v>
      </c>
      <c r="CI23" s="6">
        <v>96</v>
      </c>
      <c r="CJ23" s="2" t="s">
        <v>91</v>
      </c>
      <c r="CK23" s="4" t="s">
        <v>101</v>
      </c>
      <c r="CL23" s="6" t="s">
        <v>101</v>
      </c>
      <c r="CM23" s="4" t="s">
        <v>95</v>
      </c>
      <c r="CN23" s="6" t="s">
        <v>95</v>
      </c>
      <c r="CO23" s="35">
        <v>7</v>
      </c>
      <c r="CP23" s="8">
        <v>43020</v>
      </c>
      <c r="CQ23" s="7">
        <v>0.75</v>
      </c>
      <c r="CR23" s="170" t="s">
        <v>272</v>
      </c>
      <c r="CS23" s="160">
        <v>150.5</v>
      </c>
      <c r="CT23" s="18">
        <v>150.69999999999999</v>
      </c>
      <c r="CU23" s="165">
        <v>150.80000000000001</v>
      </c>
      <c r="CV23" s="175"/>
      <c r="CW23" s="18">
        <v>77</v>
      </c>
      <c r="CX23" s="18">
        <v>77</v>
      </c>
      <c r="CY23" s="165"/>
      <c r="CZ23" s="18"/>
      <c r="DA23" s="160">
        <v>118</v>
      </c>
      <c r="DB23" s="18">
        <v>120</v>
      </c>
      <c r="DC23" s="165">
        <v>112</v>
      </c>
      <c r="DD23" s="18">
        <v>73</v>
      </c>
      <c r="DE23" s="18">
        <v>75</v>
      </c>
      <c r="DF23" s="165">
        <v>75</v>
      </c>
      <c r="DG23" s="18">
        <v>93</v>
      </c>
      <c r="DH23" s="18">
        <v>95</v>
      </c>
      <c r="DI23" s="165">
        <v>99</v>
      </c>
      <c r="DJ23" s="18" t="s">
        <v>91</v>
      </c>
      <c r="DK23" s="18" t="s">
        <v>101</v>
      </c>
      <c r="DL23" s="18">
        <v>10</v>
      </c>
      <c r="DM23" s="18" t="s">
        <v>95</v>
      </c>
      <c r="DN23" s="18" t="s">
        <v>101</v>
      </c>
      <c r="DO23" s="236">
        <v>8.5</v>
      </c>
    </row>
    <row r="24" spans="1:119" customFormat="1" x14ac:dyDescent="0.25">
      <c r="A24" s="235">
        <v>23</v>
      </c>
      <c r="B24" s="4" t="s">
        <v>265</v>
      </c>
      <c r="C24" s="3">
        <v>42584</v>
      </c>
      <c r="D24" s="7">
        <v>0.70833333333333337</v>
      </c>
      <c r="E24" s="7" t="s">
        <v>259</v>
      </c>
      <c r="F24" s="17">
        <v>161.6</v>
      </c>
      <c r="G24" s="18">
        <v>161.5</v>
      </c>
      <c r="H24" s="18">
        <v>161.4</v>
      </c>
      <c r="I24" s="6">
        <v>2</v>
      </c>
      <c r="J24" s="17">
        <v>105</v>
      </c>
      <c r="K24" s="18">
        <v>105</v>
      </c>
      <c r="L24" s="18">
        <v>105</v>
      </c>
      <c r="M24" s="6">
        <v>2</v>
      </c>
      <c r="N24" s="4">
        <v>125</v>
      </c>
      <c r="O24" s="5">
        <v>122</v>
      </c>
      <c r="P24" s="6">
        <v>121</v>
      </c>
      <c r="Q24" s="4">
        <v>86</v>
      </c>
      <c r="R24" s="5">
        <v>85</v>
      </c>
      <c r="S24" s="6">
        <v>90</v>
      </c>
      <c r="T24" s="4">
        <v>64</v>
      </c>
      <c r="U24" s="5">
        <v>69</v>
      </c>
      <c r="V24" s="6">
        <v>68</v>
      </c>
      <c r="W24" s="2" t="s">
        <v>90</v>
      </c>
      <c r="X24" s="17" t="s">
        <v>62</v>
      </c>
      <c r="Y24" s="16" t="s">
        <v>62</v>
      </c>
      <c r="Z24" s="4" t="s">
        <v>92</v>
      </c>
      <c r="AA24" s="6" t="s">
        <v>92</v>
      </c>
      <c r="AB24" s="10">
        <v>5.8</v>
      </c>
      <c r="AC24" s="8"/>
      <c r="AD24" s="7"/>
      <c r="AE24" s="6"/>
      <c r="AF24" s="4"/>
      <c r="AG24" s="5"/>
      <c r="AH24" s="6"/>
      <c r="AI24" s="4"/>
      <c r="AJ24" s="5"/>
      <c r="AK24" s="6"/>
      <c r="AL24" s="4"/>
      <c r="AM24" s="5"/>
      <c r="AN24" s="6"/>
      <c r="AO24" s="11"/>
      <c r="AP24" s="9"/>
      <c r="AQ24" s="7"/>
      <c r="AR24" s="7"/>
      <c r="AS24" s="13"/>
      <c r="AT24" s="9"/>
      <c r="AU24" s="9"/>
      <c r="AV24" s="14"/>
      <c r="AW24" s="13"/>
      <c r="AX24" s="9"/>
      <c r="AY24" s="9"/>
      <c r="AZ24" s="14"/>
      <c r="BA24" s="13"/>
      <c r="BB24" s="9"/>
      <c r="BC24" s="14"/>
      <c r="BD24" s="13"/>
      <c r="BE24" s="9"/>
      <c r="BF24" s="14"/>
      <c r="BG24" s="13"/>
      <c r="BH24" s="9"/>
      <c r="BI24" s="9"/>
      <c r="BJ24" s="14"/>
      <c r="BK24" s="13"/>
      <c r="BL24" s="14"/>
      <c r="BM24" s="13"/>
      <c r="BN24" s="14"/>
      <c r="BO24" s="15"/>
      <c r="BP24" s="8">
        <v>42818</v>
      </c>
      <c r="BQ24" s="64">
        <v>0.75</v>
      </c>
      <c r="BR24" s="64" t="s">
        <v>272</v>
      </c>
      <c r="BS24" s="13">
        <v>161.4</v>
      </c>
      <c r="BT24" s="9">
        <v>161.19999999999999</v>
      </c>
      <c r="BU24" s="9">
        <v>160.80000000000001</v>
      </c>
      <c r="BV24" s="14">
        <v>2</v>
      </c>
      <c r="BW24" s="13">
        <v>104.3</v>
      </c>
      <c r="BX24" s="9">
        <v>104.3</v>
      </c>
      <c r="BY24" s="9"/>
      <c r="BZ24" s="14">
        <v>1</v>
      </c>
      <c r="CA24" s="13">
        <v>126</v>
      </c>
      <c r="CB24" s="9">
        <v>122</v>
      </c>
      <c r="CC24" s="14">
        <v>130</v>
      </c>
      <c r="CD24" s="13">
        <v>87</v>
      </c>
      <c r="CE24" s="9">
        <v>90</v>
      </c>
      <c r="CF24" s="6">
        <v>106</v>
      </c>
      <c r="CG24" s="4">
        <v>66</v>
      </c>
      <c r="CH24" s="5">
        <v>69</v>
      </c>
      <c r="CI24" s="6">
        <v>64</v>
      </c>
      <c r="CJ24" s="2" t="s">
        <v>90</v>
      </c>
      <c r="CK24" s="4" t="s">
        <v>101</v>
      </c>
      <c r="CL24" s="6">
        <v>6</v>
      </c>
      <c r="CM24" s="4" t="s">
        <v>95</v>
      </c>
      <c r="CN24" s="6" t="s">
        <v>101</v>
      </c>
      <c r="CO24" s="35">
        <v>5.7</v>
      </c>
      <c r="CP24" s="8"/>
      <c r="CQ24" s="7"/>
      <c r="CR24" s="170"/>
      <c r="CS24" s="160"/>
      <c r="CT24" s="18"/>
      <c r="CU24" s="165"/>
      <c r="CV24" s="175"/>
      <c r="CW24" s="18"/>
      <c r="CX24" s="18"/>
      <c r="CY24" s="165"/>
      <c r="CZ24" s="18"/>
      <c r="DA24" s="160"/>
      <c r="DB24" s="18"/>
      <c r="DC24" s="165"/>
      <c r="DD24" s="18"/>
      <c r="DE24" s="18"/>
      <c r="DF24" s="165"/>
      <c r="DG24" s="18"/>
      <c r="DH24" s="18"/>
      <c r="DI24" s="165"/>
      <c r="DJ24" s="18"/>
      <c r="DK24" s="18"/>
      <c r="DL24" s="18"/>
      <c r="DM24" s="18"/>
      <c r="DN24" s="18"/>
      <c r="DO24" s="236"/>
    </row>
    <row r="25" spans="1:119" customFormat="1" x14ac:dyDescent="0.25">
      <c r="A25" s="235">
        <v>24</v>
      </c>
      <c r="B25" s="4" t="s">
        <v>265</v>
      </c>
      <c r="C25" s="3">
        <v>42584</v>
      </c>
      <c r="D25" s="7">
        <v>0.70833333333333337</v>
      </c>
      <c r="E25" s="7" t="s">
        <v>259</v>
      </c>
      <c r="F25" s="17">
        <v>146.30000000000001</v>
      </c>
      <c r="G25" s="18">
        <v>146</v>
      </c>
      <c r="H25" s="18">
        <v>146.4</v>
      </c>
      <c r="I25" s="6">
        <v>2</v>
      </c>
      <c r="J25" s="17">
        <v>64.8</v>
      </c>
      <c r="K25" s="18">
        <v>64.8</v>
      </c>
      <c r="L25" s="18">
        <v>64.8</v>
      </c>
      <c r="M25" s="6">
        <v>2</v>
      </c>
      <c r="N25" s="4">
        <v>100</v>
      </c>
      <c r="O25" s="5">
        <v>101</v>
      </c>
      <c r="P25" s="6">
        <v>98</v>
      </c>
      <c r="Q25" s="4">
        <v>69</v>
      </c>
      <c r="R25" s="5">
        <v>71</v>
      </c>
      <c r="S25" s="6">
        <v>69</v>
      </c>
      <c r="T25" s="4">
        <v>71</v>
      </c>
      <c r="U25" s="5">
        <v>71</v>
      </c>
      <c r="V25" s="6">
        <v>75</v>
      </c>
      <c r="W25" s="2" t="s">
        <v>91</v>
      </c>
      <c r="X25" s="17" t="s">
        <v>62</v>
      </c>
      <c r="Y25" s="16">
        <v>11</v>
      </c>
      <c r="Z25" s="4" t="s">
        <v>62</v>
      </c>
      <c r="AA25" s="6" t="s">
        <v>62</v>
      </c>
      <c r="AB25" s="10">
        <v>6</v>
      </c>
      <c r="AC25" s="8">
        <v>42605</v>
      </c>
      <c r="AD25" s="7">
        <v>0.70833333333333337</v>
      </c>
      <c r="AE25" s="6" t="s">
        <v>52</v>
      </c>
      <c r="AF25" s="4">
        <v>94</v>
      </c>
      <c r="AG25" s="5">
        <v>96</v>
      </c>
      <c r="AH25" s="6">
        <v>100</v>
      </c>
      <c r="AI25" s="4">
        <v>65</v>
      </c>
      <c r="AJ25" s="5">
        <v>67</v>
      </c>
      <c r="AK25" s="6">
        <v>66</v>
      </c>
      <c r="AL25" s="4">
        <v>69</v>
      </c>
      <c r="AM25" s="5">
        <v>65</v>
      </c>
      <c r="AN25" s="6">
        <v>63</v>
      </c>
      <c r="AO25" s="11" t="s">
        <v>90</v>
      </c>
      <c r="AP25" s="8">
        <v>42640</v>
      </c>
      <c r="AQ25" s="7">
        <v>0.70833333333333337</v>
      </c>
      <c r="AR25" s="7" t="s">
        <v>267</v>
      </c>
      <c r="AS25" s="13">
        <v>146</v>
      </c>
      <c r="AT25" s="9">
        <v>145.9</v>
      </c>
      <c r="AU25" s="9">
        <v>146.30000000000001</v>
      </c>
      <c r="AV25" s="14">
        <v>1</v>
      </c>
      <c r="AW25" s="13">
        <v>65.2</v>
      </c>
      <c r="AX25" s="9">
        <v>65.2</v>
      </c>
      <c r="AY25" s="9">
        <v>65.2</v>
      </c>
      <c r="AZ25" s="14">
        <v>1</v>
      </c>
      <c r="BA25" s="13">
        <v>92</v>
      </c>
      <c r="BB25" s="9">
        <v>103</v>
      </c>
      <c r="BC25" s="14">
        <v>99</v>
      </c>
      <c r="BD25" s="13">
        <v>63</v>
      </c>
      <c r="BE25" s="9">
        <v>60</v>
      </c>
      <c r="BF25" s="14">
        <v>64</v>
      </c>
      <c r="BG25" s="13">
        <v>68</v>
      </c>
      <c r="BH25" s="9">
        <v>65</v>
      </c>
      <c r="BI25" s="9">
        <v>66</v>
      </c>
      <c r="BJ25" s="14" t="s">
        <v>91</v>
      </c>
      <c r="BK25" s="13" t="s">
        <v>62</v>
      </c>
      <c r="BL25" s="14">
        <v>3</v>
      </c>
      <c r="BM25" s="13" t="s">
        <v>62</v>
      </c>
      <c r="BN25" s="14" t="s">
        <v>62</v>
      </c>
      <c r="BO25" s="15">
        <v>5.2</v>
      </c>
      <c r="BP25" s="8">
        <v>42818</v>
      </c>
      <c r="BQ25" s="64">
        <v>0.75</v>
      </c>
      <c r="BR25" s="64" t="s">
        <v>272</v>
      </c>
      <c r="BS25" s="13">
        <v>145.80000000000001</v>
      </c>
      <c r="BT25" s="9">
        <v>145.9</v>
      </c>
      <c r="BU25" s="9">
        <v>146</v>
      </c>
      <c r="BV25" s="14">
        <v>2</v>
      </c>
      <c r="BW25" s="13">
        <v>65</v>
      </c>
      <c r="BX25" s="9">
        <v>65</v>
      </c>
      <c r="BY25" s="9"/>
      <c r="BZ25" s="14">
        <v>1</v>
      </c>
      <c r="CA25" s="13">
        <v>101</v>
      </c>
      <c r="CB25" s="9">
        <v>100</v>
      </c>
      <c r="CC25" s="14">
        <v>100</v>
      </c>
      <c r="CD25" s="13">
        <v>68</v>
      </c>
      <c r="CE25" s="9">
        <v>63</v>
      </c>
      <c r="CF25" s="6">
        <v>72</v>
      </c>
      <c r="CG25" s="4">
        <v>67</v>
      </c>
      <c r="CH25" s="5">
        <v>69</v>
      </c>
      <c r="CI25" s="6">
        <v>64</v>
      </c>
      <c r="CJ25" s="2" t="s">
        <v>91</v>
      </c>
      <c r="CK25" s="4" t="s">
        <v>101</v>
      </c>
      <c r="CL25" s="6">
        <v>12</v>
      </c>
      <c r="CM25" s="4" t="s">
        <v>101</v>
      </c>
      <c r="CN25" s="6" t="s">
        <v>101</v>
      </c>
      <c r="CO25" s="35">
        <v>6.1</v>
      </c>
      <c r="CP25" s="8">
        <v>43020</v>
      </c>
      <c r="CQ25" s="7">
        <v>0.75</v>
      </c>
      <c r="CR25" s="170" t="s">
        <v>272</v>
      </c>
      <c r="CS25" s="160">
        <v>146.4</v>
      </c>
      <c r="CT25" s="18">
        <v>146.1</v>
      </c>
      <c r="CU25" s="165">
        <v>145.9</v>
      </c>
      <c r="CV25" s="175"/>
      <c r="CW25" s="18">
        <v>67.3</v>
      </c>
      <c r="CX25" s="18">
        <v>67.3</v>
      </c>
      <c r="CY25" s="165"/>
      <c r="CZ25" s="18"/>
      <c r="DA25" s="160">
        <v>100</v>
      </c>
      <c r="DB25" s="18">
        <v>98</v>
      </c>
      <c r="DC25" s="165">
        <v>103</v>
      </c>
      <c r="DD25" s="18">
        <v>65</v>
      </c>
      <c r="DE25" s="18">
        <v>73</v>
      </c>
      <c r="DF25" s="165">
        <v>63</v>
      </c>
      <c r="DG25" s="18">
        <v>73</v>
      </c>
      <c r="DH25" s="18">
        <v>79</v>
      </c>
      <c r="DI25" s="165">
        <v>75</v>
      </c>
      <c r="DJ25" s="18" t="s">
        <v>91</v>
      </c>
      <c r="DK25" s="18">
        <v>0.33</v>
      </c>
      <c r="DL25" s="18" t="s">
        <v>101</v>
      </c>
      <c r="DM25" s="18" t="s">
        <v>101</v>
      </c>
      <c r="DN25" s="18" t="s">
        <v>101</v>
      </c>
      <c r="DO25" s="236">
        <v>5.8</v>
      </c>
    </row>
    <row r="26" spans="1:119" customFormat="1" x14ac:dyDescent="0.25">
      <c r="A26" s="235">
        <v>25</v>
      </c>
      <c r="B26" s="4" t="s">
        <v>265</v>
      </c>
      <c r="C26" s="3">
        <v>42607</v>
      </c>
      <c r="D26" s="7">
        <v>0.5</v>
      </c>
      <c r="E26" s="7" t="s">
        <v>260</v>
      </c>
      <c r="F26" s="17">
        <v>156.69999999999999</v>
      </c>
      <c r="G26" s="18">
        <v>156.80000000000001</v>
      </c>
      <c r="H26" s="18">
        <v>156.9</v>
      </c>
      <c r="I26" s="6">
        <v>1</v>
      </c>
      <c r="J26" s="17">
        <v>73.2</v>
      </c>
      <c r="K26" s="18">
        <v>73.2</v>
      </c>
      <c r="L26" s="18">
        <v>73.2</v>
      </c>
      <c r="M26" s="6">
        <v>1</v>
      </c>
      <c r="N26" s="4">
        <v>89</v>
      </c>
      <c r="O26" s="5">
        <v>92</v>
      </c>
      <c r="P26" s="6">
        <v>92</v>
      </c>
      <c r="Q26" s="4">
        <v>71</v>
      </c>
      <c r="R26" s="5">
        <v>71</v>
      </c>
      <c r="S26" s="6">
        <v>66</v>
      </c>
      <c r="T26" s="4">
        <v>80</v>
      </c>
      <c r="U26" s="5">
        <v>76</v>
      </c>
      <c r="V26" s="6">
        <v>73</v>
      </c>
      <c r="W26" s="2" t="s">
        <v>89</v>
      </c>
      <c r="X26" s="17" t="s">
        <v>62</v>
      </c>
      <c r="Y26" s="16" t="s">
        <v>62</v>
      </c>
      <c r="Z26" s="4" t="s">
        <v>62</v>
      </c>
      <c r="AA26" s="6" t="s">
        <v>62</v>
      </c>
      <c r="AB26" s="10">
        <v>5.5</v>
      </c>
      <c r="AC26" s="8">
        <v>42614</v>
      </c>
      <c r="AD26" s="7">
        <v>0.52083333333333337</v>
      </c>
      <c r="AE26" s="6" t="s">
        <v>52</v>
      </c>
      <c r="AF26" s="4">
        <v>85</v>
      </c>
      <c r="AG26" s="5">
        <v>82</v>
      </c>
      <c r="AH26" s="6">
        <v>83</v>
      </c>
      <c r="AI26" s="4">
        <v>68</v>
      </c>
      <c r="AJ26" s="5">
        <v>66</v>
      </c>
      <c r="AK26" s="6">
        <v>67</v>
      </c>
      <c r="AL26" s="4">
        <v>92</v>
      </c>
      <c r="AM26" s="5">
        <v>85</v>
      </c>
      <c r="AN26" s="6">
        <v>89</v>
      </c>
      <c r="AO26" s="11"/>
      <c r="AP26" s="9"/>
      <c r="AQ26" s="7"/>
      <c r="AR26" s="7" t="s">
        <v>268</v>
      </c>
      <c r="AS26" s="13"/>
      <c r="AT26" s="9"/>
      <c r="AU26" s="9"/>
      <c r="AV26" s="14"/>
      <c r="AW26" s="13"/>
      <c r="AX26" s="9"/>
      <c r="AY26" s="9"/>
      <c r="AZ26" s="14"/>
      <c r="BA26" s="13"/>
      <c r="BB26" s="9"/>
      <c r="BC26" s="14"/>
      <c r="BD26" s="13"/>
      <c r="BE26" s="9"/>
      <c r="BF26" s="14"/>
      <c r="BG26" s="13"/>
      <c r="BH26" s="9"/>
      <c r="BI26" s="9"/>
      <c r="BJ26" s="14"/>
      <c r="BK26" s="13"/>
      <c r="BL26" s="14"/>
      <c r="BM26" s="13"/>
      <c r="BN26" s="14"/>
      <c r="BO26" s="15"/>
      <c r="BP26" s="9"/>
      <c r="BQ26" s="64"/>
      <c r="BR26" s="64" t="s">
        <v>268</v>
      </c>
      <c r="BS26" s="13"/>
      <c r="BT26" s="9"/>
      <c r="BU26" s="9"/>
      <c r="BV26" s="14"/>
      <c r="BW26" s="13"/>
      <c r="BX26" s="9"/>
      <c r="BY26" s="9"/>
      <c r="BZ26" s="14"/>
      <c r="CA26" s="13"/>
      <c r="CB26" s="9"/>
      <c r="CC26" s="14"/>
      <c r="CD26" s="13"/>
      <c r="CE26" s="9"/>
      <c r="CF26" s="6"/>
      <c r="CG26" s="4"/>
      <c r="CH26" s="5"/>
      <c r="CI26" s="6"/>
      <c r="CJ26" s="2"/>
      <c r="CK26" s="4"/>
      <c r="CL26" s="6"/>
      <c r="CM26" s="4"/>
      <c r="CN26" s="6"/>
      <c r="CO26" s="35"/>
      <c r="CP26" s="8"/>
      <c r="CQ26" s="7"/>
      <c r="CR26" s="170"/>
      <c r="CS26" s="160"/>
      <c r="CT26" s="18"/>
      <c r="CU26" s="165"/>
      <c r="CV26" s="175"/>
      <c r="CW26" s="18"/>
      <c r="CX26" s="18"/>
      <c r="CY26" s="165"/>
      <c r="CZ26" s="18"/>
      <c r="DA26" s="160"/>
      <c r="DB26" s="18"/>
      <c r="DC26" s="165"/>
      <c r="DD26" s="18"/>
      <c r="DE26" s="18"/>
      <c r="DF26" s="165"/>
      <c r="DG26" s="18"/>
      <c r="DH26" s="18"/>
      <c r="DI26" s="165"/>
      <c r="DJ26" s="18"/>
      <c r="DK26" s="18"/>
      <c r="DL26" s="18"/>
      <c r="DM26" s="18"/>
      <c r="DN26" s="18"/>
      <c r="DO26" s="236"/>
    </row>
    <row r="27" spans="1:119" customFormat="1" x14ac:dyDescent="0.25">
      <c r="A27" s="235">
        <v>26</v>
      </c>
      <c r="B27" s="4" t="s">
        <v>265</v>
      </c>
      <c r="C27" s="3">
        <v>42607</v>
      </c>
      <c r="D27" s="7">
        <v>0.5</v>
      </c>
      <c r="E27" s="7" t="s">
        <v>260</v>
      </c>
      <c r="F27" s="17">
        <v>156.4</v>
      </c>
      <c r="G27" s="18">
        <v>156.69999999999999</v>
      </c>
      <c r="H27" s="18">
        <v>156.6</v>
      </c>
      <c r="I27" s="6">
        <v>1</v>
      </c>
      <c r="J27" s="17">
        <v>104.4</v>
      </c>
      <c r="K27" s="18">
        <v>104.4</v>
      </c>
      <c r="L27" s="18">
        <v>104.4</v>
      </c>
      <c r="M27" s="6">
        <v>1</v>
      </c>
      <c r="N27" s="4">
        <v>128</v>
      </c>
      <c r="O27" s="5">
        <v>125</v>
      </c>
      <c r="P27" s="6">
        <v>117</v>
      </c>
      <c r="Q27" s="4">
        <v>99</v>
      </c>
      <c r="R27" s="5">
        <v>96</v>
      </c>
      <c r="S27" s="6">
        <v>85</v>
      </c>
      <c r="T27" s="4">
        <v>89</v>
      </c>
      <c r="U27" s="5">
        <v>80</v>
      </c>
      <c r="V27" s="6">
        <v>88</v>
      </c>
      <c r="W27" s="2" t="s">
        <v>59</v>
      </c>
      <c r="X27" s="17">
        <v>3.25</v>
      </c>
      <c r="Y27" s="16">
        <v>1</v>
      </c>
      <c r="Z27" s="4" t="s">
        <v>62</v>
      </c>
      <c r="AA27" s="6" t="s">
        <v>62</v>
      </c>
      <c r="AB27" s="10">
        <v>5.2</v>
      </c>
      <c r="AC27" s="8">
        <v>42614</v>
      </c>
      <c r="AD27" s="7">
        <v>0.52083333333333337</v>
      </c>
      <c r="AE27" s="6" t="s">
        <v>52</v>
      </c>
      <c r="AF27" s="4">
        <v>115</v>
      </c>
      <c r="AG27" s="5">
        <v>119</v>
      </c>
      <c r="AH27" s="6">
        <v>101</v>
      </c>
      <c r="AI27" s="4">
        <v>89</v>
      </c>
      <c r="AJ27" s="5">
        <v>81</v>
      </c>
      <c r="AK27" s="6">
        <v>83</v>
      </c>
      <c r="AL27" s="4">
        <v>85</v>
      </c>
      <c r="AM27" s="5">
        <v>90</v>
      </c>
      <c r="AN27" s="6">
        <v>90</v>
      </c>
      <c r="AO27" s="11" t="s">
        <v>59</v>
      </c>
      <c r="AP27" s="8">
        <v>42642</v>
      </c>
      <c r="AQ27" s="7">
        <v>0.5</v>
      </c>
      <c r="AR27" s="7" t="s">
        <v>269</v>
      </c>
      <c r="AS27" s="13">
        <v>155.6</v>
      </c>
      <c r="AT27" s="9">
        <v>155.9</v>
      </c>
      <c r="AU27" s="9">
        <v>155.5</v>
      </c>
      <c r="AV27" s="14">
        <v>1</v>
      </c>
      <c r="AW27" s="13">
        <v>105.7</v>
      </c>
      <c r="AX27" s="9">
        <v>105.7</v>
      </c>
      <c r="AY27" s="9">
        <v>105.7</v>
      </c>
      <c r="AZ27" s="14">
        <v>1</v>
      </c>
      <c r="BA27" s="13">
        <v>108</v>
      </c>
      <c r="BB27" s="9">
        <v>108</v>
      </c>
      <c r="BC27" s="14">
        <v>105</v>
      </c>
      <c r="BD27" s="13">
        <v>81</v>
      </c>
      <c r="BE27" s="9">
        <v>77</v>
      </c>
      <c r="BF27" s="14">
        <v>76</v>
      </c>
      <c r="BG27" s="13">
        <v>98</v>
      </c>
      <c r="BH27" s="9">
        <v>95</v>
      </c>
      <c r="BI27" s="9">
        <v>94</v>
      </c>
      <c r="BJ27" s="14"/>
      <c r="BK27" s="13">
        <v>3</v>
      </c>
      <c r="BL27" s="14">
        <v>2</v>
      </c>
      <c r="BM27" s="13" t="s">
        <v>62</v>
      </c>
      <c r="BN27" s="14" t="s">
        <v>62</v>
      </c>
      <c r="BO27" s="15">
        <v>5</v>
      </c>
      <c r="BP27" s="8">
        <v>42824</v>
      </c>
      <c r="BQ27" s="64">
        <v>0.47916666666666669</v>
      </c>
      <c r="BR27" s="64" t="s">
        <v>269</v>
      </c>
      <c r="BS27" s="13">
        <v>155.5</v>
      </c>
      <c r="BT27" s="9">
        <v>156.4</v>
      </c>
      <c r="BU27" s="9">
        <v>155.5</v>
      </c>
      <c r="BV27" s="14">
        <v>1</v>
      </c>
      <c r="BW27" s="13">
        <v>110</v>
      </c>
      <c r="BX27" s="9">
        <v>108.2</v>
      </c>
      <c r="BY27" s="9">
        <v>108.2</v>
      </c>
      <c r="BZ27" s="14" t="s">
        <v>59</v>
      </c>
      <c r="CA27" s="13">
        <v>124</v>
      </c>
      <c r="CB27" s="9">
        <v>122</v>
      </c>
      <c r="CC27" s="14">
        <v>117</v>
      </c>
      <c r="CD27" s="13">
        <v>95</v>
      </c>
      <c r="CE27" s="9">
        <v>94</v>
      </c>
      <c r="CF27" s="6">
        <v>90</v>
      </c>
      <c r="CG27" s="4">
        <v>79</v>
      </c>
      <c r="CH27" s="5">
        <v>73</v>
      </c>
      <c r="CI27" s="6">
        <v>72</v>
      </c>
      <c r="CJ27" s="2" t="s">
        <v>59</v>
      </c>
      <c r="CK27" s="4">
        <v>1</v>
      </c>
      <c r="CL27" s="6" t="s">
        <v>101</v>
      </c>
      <c r="CM27" s="4" t="s">
        <v>101</v>
      </c>
      <c r="CN27" s="6" t="s">
        <v>101</v>
      </c>
      <c r="CO27" s="35">
        <v>5</v>
      </c>
      <c r="CP27" s="8">
        <v>43007</v>
      </c>
      <c r="CQ27" s="7">
        <v>0.36458333333333331</v>
      </c>
      <c r="CR27" s="170" t="s">
        <v>306</v>
      </c>
      <c r="CS27" s="160"/>
      <c r="CT27" s="18"/>
      <c r="CU27" s="165"/>
      <c r="CV27" s="175"/>
      <c r="CW27" s="18">
        <v>105.4</v>
      </c>
      <c r="CX27" s="18">
        <v>105.4</v>
      </c>
      <c r="CY27" s="165">
        <v>105.4</v>
      </c>
      <c r="CZ27" s="18"/>
      <c r="DA27" s="160">
        <v>126</v>
      </c>
      <c r="DB27" s="18">
        <v>135</v>
      </c>
      <c r="DC27" s="165">
        <v>133</v>
      </c>
      <c r="DD27" s="18">
        <v>97</v>
      </c>
      <c r="DE27" s="18">
        <v>90</v>
      </c>
      <c r="DF27" s="165">
        <v>92</v>
      </c>
      <c r="DG27" s="18">
        <v>74</v>
      </c>
      <c r="DH27" s="18">
        <v>72</v>
      </c>
      <c r="DI27" s="165">
        <v>73</v>
      </c>
      <c r="DJ27" s="18" t="s">
        <v>59</v>
      </c>
      <c r="DK27" s="18" t="s">
        <v>101</v>
      </c>
      <c r="DL27" s="18" t="s">
        <v>101</v>
      </c>
      <c r="DM27" s="18" t="s">
        <v>101</v>
      </c>
      <c r="DN27" s="18" t="s">
        <v>101</v>
      </c>
      <c r="DO27" s="236">
        <v>5.0999999999999996</v>
      </c>
    </row>
    <row r="28" spans="1:119" customFormat="1" x14ac:dyDescent="0.25">
      <c r="A28" s="235">
        <v>27</v>
      </c>
      <c r="B28" s="4" t="s">
        <v>265</v>
      </c>
      <c r="C28" s="3">
        <v>42607</v>
      </c>
      <c r="D28" s="7">
        <v>0.5</v>
      </c>
      <c r="E28" s="7" t="s">
        <v>260</v>
      </c>
      <c r="F28" s="17">
        <v>159.4</v>
      </c>
      <c r="G28" s="18">
        <v>159.80000000000001</v>
      </c>
      <c r="H28" s="18">
        <v>159.6</v>
      </c>
      <c r="I28" s="6">
        <v>1</v>
      </c>
      <c r="J28" s="17">
        <v>103.6</v>
      </c>
      <c r="K28" s="18">
        <v>102</v>
      </c>
      <c r="L28" s="18">
        <v>102</v>
      </c>
      <c r="M28" s="6">
        <v>1</v>
      </c>
      <c r="N28" s="4">
        <v>102</v>
      </c>
      <c r="O28" s="5">
        <v>104</v>
      </c>
      <c r="P28" s="6">
        <v>102</v>
      </c>
      <c r="Q28" s="4">
        <v>80</v>
      </c>
      <c r="R28" s="5">
        <v>83</v>
      </c>
      <c r="S28" s="6">
        <v>81</v>
      </c>
      <c r="T28" s="4">
        <v>85</v>
      </c>
      <c r="U28" s="5">
        <v>84</v>
      </c>
      <c r="V28" s="6">
        <v>86</v>
      </c>
      <c r="W28" s="2" t="s">
        <v>89</v>
      </c>
      <c r="X28" s="17">
        <v>1</v>
      </c>
      <c r="Y28" s="16">
        <v>0.5</v>
      </c>
      <c r="Z28" s="4" t="s">
        <v>62</v>
      </c>
      <c r="AA28" s="6" t="s">
        <v>62</v>
      </c>
      <c r="AB28" s="10">
        <v>5.5</v>
      </c>
      <c r="AC28" s="8">
        <v>42614</v>
      </c>
      <c r="AD28" s="7">
        <v>0.52083333333333337</v>
      </c>
      <c r="AE28" s="6" t="s">
        <v>52</v>
      </c>
      <c r="AF28" s="4">
        <v>101</v>
      </c>
      <c r="AG28" s="5">
        <v>103</v>
      </c>
      <c r="AH28" s="6">
        <v>100</v>
      </c>
      <c r="AI28" s="4">
        <v>77</v>
      </c>
      <c r="AJ28" s="5">
        <v>91</v>
      </c>
      <c r="AK28" s="6">
        <v>80</v>
      </c>
      <c r="AL28" s="4">
        <v>81</v>
      </c>
      <c r="AM28" s="5">
        <v>93</v>
      </c>
      <c r="AN28" s="6">
        <v>81</v>
      </c>
      <c r="AO28" s="11" t="s">
        <v>89</v>
      </c>
      <c r="AP28" s="8">
        <v>42642</v>
      </c>
      <c r="AQ28" s="7">
        <v>0.5</v>
      </c>
      <c r="AR28" s="7" t="s">
        <v>269</v>
      </c>
      <c r="AS28" s="13">
        <v>159.19999999999999</v>
      </c>
      <c r="AT28" s="9">
        <v>159</v>
      </c>
      <c r="AU28" s="9">
        <v>159.30000000000001</v>
      </c>
      <c r="AV28" s="14">
        <v>1</v>
      </c>
      <c r="AW28" s="13">
        <v>103.8</v>
      </c>
      <c r="AX28" s="9">
        <v>103.8</v>
      </c>
      <c r="AY28" s="9">
        <v>103.8</v>
      </c>
      <c r="AZ28" s="14">
        <v>1</v>
      </c>
      <c r="BA28" s="13">
        <v>93</v>
      </c>
      <c r="BB28" s="9">
        <v>93</v>
      </c>
      <c r="BC28" s="14">
        <v>89</v>
      </c>
      <c r="BD28" s="13">
        <v>78</v>
      </c>
      <c r="BE28" s="9">
        <v>73</v>
      </c>
      <c r="BF28" s="14">
        <v>70</v>
      </c>
      <c r="BG28" s="13">
        <v>68</v>
      </c>
      <c r="BH28" s="9">
        <v>74</v>
      </c>
      <c r="BI28" s="9">
        <v>72</v>
      </c>
      <c r="BJ28" s="14" t="s">
        <v>89</v>
      </c>
      <c r="BK28" s="13">
        <v>3</v>
      </c>
      <c r="BL28" s="14" t="s">
        <v>62</v>
      </c>
      <c r="BM28" s="13" t="s">
        <v>62</v>
      </c>
      <c r="BN28" s="14" t="s">
        <v>62</v>
      </c>
      <c r="BO28" s="15">
        <v>5.5</v>
      </c>
      <c r="BP28" s="8">
        <v>42824</v>
      </c>
      <c r="BQ28" s="64">
        <v>0.47916666666666669</v>
      </c>
      <c r="BR28" s="64" t="s">
        <v>269</v>
      </c>
      <c r="BS28" s="13">
        <v>163.80000000000001</v>
      </c>
      <c r="BT28" s="9">
        <v>163.69999999999999</v>
      </c>
      <c r="BU28" s="9">
        <v>163.6</v>
      </c>
      <c r="BV28" s="14">
        <v>1</v>
      </c>
      <c r="BW28" s="13"/>
      <c r="BX28" s="9"/>
      <c r="BY28" s="9"/>
      <c r="BZ28" s="14"/>
      <c r="CA28" s="13">
        <v>107</v>
      </c>
      <c r="CB28" s="9">
        <v>101</v>
      </c>
      <c r="CC28" s="14">
        <v>98</v>
      </c>
      <c r="CD28" s="13">
        <v>85</v>
      </c>
      <c r="CE28" s="9">
        <v>77</v>
      </c>
      <c r="CF28" s="6">
        <v>77</v>
      </c>
      <c r="CG28" s="4">
        <v>78</v>
      </c>
      <c r="CH28" s="5">
        <v>78</v>
      </c>
      <c r="CI28" s="6">
        <v>81</v>
      </c>
      <c r="CJ28" s="2" t="s">
        <v>89</v>
      </c>
      <c r="CK28" s="4" t="s">
        <v>101</v>
      </c>
      <c r="CL28" s="6" t="s">
        <v>101</v>
      </c>
      <c r="CM28" s="4" t="s">
        <v>101</v>
      </c>
      <c r="CN28" s="6" t="s">
        <v>101</v>
      </c>
      <c r="CO28" s="35">
        <v>5.6</v>
      </c>
      <c r="CP28" s="8"/>
      <c r="CQ28" s="7"/>
      <c r="CR28" s="170"/>
      <c r="CS28" s="160"/>
      <c r="CT28" s="18"/>
      <c r="CU28" s="165"/>
      <c r="CV28" s="175"/>
      <c r="CW28" s="18"/>
      <c r="CX28" s="18"/>
      <c r="CY28" s="165"/>
      <c r="CZ28" s="18"/>
      <c r="DA28" s="160"/>
      <c r="DB28" s="18"/>
      <c r="DC28" s="165"/>
      <c r="DD28" s="18"/>
      <c r="DE28" s="18"/>
      <c r="DF28" s="165"/>
      <c r="DG28" s="18"/>
      <c r="DH28" s="18"/>
      <c r="DI28" s="165"/>
      <c r="DJ28" s="18"/>
      <c r="DK28" s="18"/>
      <c r="DL28" s="18"/>
      <c r="DM28" s="18"/>
      <c r="DN28" s="18"/>
      <c r="DO28" s="236"/>
    </row>
    <row r="29" spans="1:119" customFormat="1" x14ac:dyDescent="0.25">
      <c r="A29" s="239">
        <v>28</v>
      </c>
      <c r="B29" s="182" t="s">
        <v>265</v>
      </c>
      <c r="C29" s="183">
        <v>42621</v>
      </c>
      <c r="D29" s="184">
        <v>0.45833333333333331</v>
      </c>
      <c r="E29" s="184" t="s">
        <v>253</v>
      </c>
      <c r="F29" s="185">
        <v>163.1</v>
      </c>
      <c r="G29" s="186">
        <v>163.1</v>
      </c>
      <c r="H29" s="186">
        <v>163.19999999999999</v>
      </c>
      <c r="I29" s="187">
        <v>2</v>
      </c>
      <c r="J29" s="185">
        <v>59.8</v>
      </c>
      <c r="K29" s="186">
        <v>59.8</v>
      </c>
      <c r="L29" s="186">
        <v>59.8</v>
      </c>
      <c r="M29" s="187">
        <v>2</v>
      </c>
      <c r="N29" s="182">
        <v>100</v>
      </c>
      <c r="O29" s="188">
        <v>92</v>
      </c>
      <c r="P29" s="187">
        <v>92</v>
      </c>
      <c r="Q29" s="182">
        <v>67</v>
      </c>
      <c r="R29" s="188">
        <v>65</v>
      </c>
      <c r="S29" s="187">
        <v>70</v>
      </c>
      <c r="T29" s="182">
        <v>88</v>
      </c>
      <c r="U29" s="188">
        <v>90</v>
      </c>
      <c r="V29" s="187">
        <v>92</v>
      </c>
      <c r="W29" s="181" t="s">
        <v>59</v>
      </c>
      <c r="X29" s="185">
        <v>0.125</v>
      </c>
      <c r="Y29" s="189" t="s">
        <v>62</v>
      </c>
      <c r="Z29" s="182" t="s">
        <v>62</v>
      </c>
      <c r="AA29" s="187" t="s">
        <v>62</v>
      </c>
      <c r="AB29" s="190">
        <v>5.4</v>
      </c>
      <c r="AC29" s="191">
        <v>42626</v>
      </c>
      <c r="AD29" s="184">
        <v>0.45833333333333331</v>
      </c>
      <c r="AE29" s="187" t="s">
        <v>52</v>
      </c>
      <c r="AF29" s="182">
        <v>101</v>
      </c>
      <c r="AG29" s="188">
        <v>99</v>
      </c>
      <c r="AH29" s="187">
        <v>98</v>
      </c>
      <c r="AI29" s="182">
        <v>67</v>
      </c>
      <c r="AJ29" s="188">
        <v>70</v>
      </c>
      <c r="AK29" s="187">
        <v>71</v>
      </c>
      <c r="AL29" s="182">
        <v>91</v>
      </c>
      <c r="AM29" s="188">
        <v>89</v>
      </c>
      <c r="AN29" s="187">
        <v>92</v>
      </c>
      <c r="AO29" s="192"/>
      <c r="AP29" s="191">
        <v>42663</v>
      </c>
      <c r="AQ29" s="184">
        <v>0.45833333333333331</v>
      </c>
      <c r="AR29" s="184" t="s">
        <v>256</v>
      </c>
      <c r="AS29" s="193">
        <v>162.4</v>
      </c>
      <c r="AT29" s="194">
        <v>162.69999999999999</v>
      </c>
      <c r="AU29" s="194">
        <v>162.69999999999999</v>
      </c>
      <c r="AV29" s="195"/>
      <c r="AW29" s="193">
        <v>60.1</v>
      </c>
      <c r="AX29" s="194">
        <v>60.1</v>
      </c>
      <c r="AY29" s="194">
        <v>60.1</v>
      </c>
      <c r="AZ29" s="195"/>
      <c r="BA29" s="193">
        <v>113</v>
      </c>
      <c r="BB29" s="194">
        <v>101</v>
      </c>
      <c r="BC29" s="195">
        <v>103</v>
      </c>
      <c r="BD29" s="193">
        <v>75</v>
      </c>
      <c r="BE29" s="194">
        <v>71</v>
      </c>
      <c r="BF29" s="195">
        <v>72</v>
      </c>
      <c r="BG29" s="193">
        <v>90</v>
      </c>
      <c r="BH29" s="194">
        <v>94</v>
      </c>
      <c r="BI29" s="194">
        <v>94</v>
      </c>
      <c r="BJ29" s="195"/>
      <c r="BK29" s="193">
        <v>0.5</v>
      </c>
      <c r="BL29" s="195">
        <v>0.25</v>
      </c>
      <c r="BM29" s="193" t="s">
        <v>62</v>
      </c>
      <c r="BN29" s="195" t="s">
        <v>62</v>
      </c>
      <c r="BO29" s="196">
        <v>5.4</v>
      </c>
      <c r="BP29" s="191">
        <v>42843</v>
      </c>
      <c r="BQ29" s="197">
        <v>0.41666666666666669</v>
      </c>
      <c r="BR29" s="197" t="s">
        <v>263</v>
      </c>
      <c r="BS29" s="193">
        <v>162.4</v>
      </c>
      <c r="BT29" s="194">
        <v>162.9</v>
      </c>
      <c r="BU29" s="194">
        <v>162.80000000000001</v>
      </c>
      <c r="BV29" s="195"/>
      <c r="BW29" s="193">
        <v>59.2</v>
      </c>
      <c r="BX29" s="194">
        <v>59.2</v>
      </c>
      <c r="BY29" s="194"/>
      <c r="BZ29" s="195"/>
      <c r="CA29" s="193">
        <v>100</v>
      </c>
      <c r="CB29" s="194">
        <v>101</v>
      </c>
      <c r="CC29" s="195">
        <v>100</v>
      </c>
      <c r="CD29" s="193">
        <v>72</v>
      </c>
      <c r="CE29" s="194">
        <v>76</v>
      </c>
      <c r="CF29" s="187">
        <v>70</v>
      </c>
      <c r="CG29" s="182">
        <v>98</v>
      </c>
      <c r="CH29" s="188">
        <v>99</v>
      </c>
      <c r="CI29" s="187">
        <v>103</v>
      </c>
      <c r="CJ29" s="181"/>
      <c r="CK29" s="182" t="s">
        <v>101</v>
      </c>
      <c r="CL29" s="187" t="s">
        <v>101</v>
      </c>
      <c r="CM29" s="182" t="s">
        <v>101</v>
      </c>
      <c r="CN29" s="187" t="s">
        <v>101</v>
      </c>
      <c r="CO29" s="198">
        <v>5.4</v>
      </c>
      <c r="CP29" s="191">
        <v>43032</v>
      </c>
      <c r="CQ29" s="184">
        <v>0.45833333333333331</v>
      </c>
      <c r="CR29" s="199" t="s">
        <v>307</v>
      </c>
      <c r="CS29" s="200">
        <v>162.19999999999999</v>
      </c>
      <c r="CT29" s="186">
        <v>162.6</v>
      </c>
      <c r="CU29" s="201">
        <v>162.69999999999999</v>
      </c>
      <c r="CV29" s="202"/>
      <c r="CW29" s="186"/>
      <c r="CX29" s="186"/>
      <c r="CY29" s="201"/>
      <c r="CZ29" s="186"/>
      <c r="DA29" s="200">
        <v>109</v>
      </c>
      <c r="DB29" s="186">
        <v>108</v>
      </c>
      <c r="DC29" s="201">
        <v>110</v>
      </c>
      <c r="DD29" s="186">
        <v>74</v>
      </c>
      <c r="DE29" s="186">
        <v>75</v>
      </c>
      <c r="DF29" s="201">
        <v>74</v>
      </c>
      <c r="DG29" s="186">
        <v>103</v>
      </c>
      <c r="DH29" s="186">
        <v>99</v>
      </c>
      <c r="DI29" s="201">
        <v>101</v>
      </c>
      <c r="DJ29" s="186" t="s">
        <v>59</v>
      </c>
      <c r="DK29" s="186" t="s">
        <v>101</v>
      </c>
      <c r="DL29" s="186" t="s">
        <v>101</v>
      </c>
      <c r="DM29" s="186" t="s">
        <v>101</v>
      </c>
      <c r="DN29" s="186" t="s">
        <v>101</v>
      </c>
      <c r="DO29" s="240">
        <v>5</v>
      </c>
    </row>
    <row r="30" spans="1:119" customFormat="1" x14ac:dyDescent="0.25">
      <c r="A30" s="235">
        <v>29</v>
      </c>
      <c r="B30" s="4" t="s">
        <v>265</v>
      </c>
      <c r="C30" s="3">
        <v>42621</v>
      </c>
      <c r="D30" s="7">
        <v>0.45833333333333331</v>
      </c>
      <c r="E30" s="7" t="s">
        <v>253</v>
      </c>
      <c r="F30" s="17">
        <v>145.9</v>
      </c>
      <c r="G30" s="18">
        <v>145.80000000000001</v>
      </c>
      <c r="H30" s="18">
        <v>145.80000000000001</v>
      </c>
      <c r="I30" s="6">
        <v>2</v>
      </c>
      <c r="J30" s="17">
        <v>60.1</v>
      </c>
      <c r="K30" s="18">
        <v>60.1</v>
      </c>
      <c r="L30" s="18">
        <v>60.1</v>
      </c>
      <c r="M30" s="6">
        <v>2</v>
      </c>
      <c r="N30" s="4">
        <v>101</v>
      </c>
      <c r="O30" s="5">
        <v>99</v>
      </c>
      <c r="P30" s="6">
        <v>97</v>
      </c>
      <c r="Q30" s="4">
        <v>79</v>
      </c>
      <c r="R30" s="5">
        <v>79</v>
      </c>
      <c r="S30" s="6">
        <v>80</v>
      </c>
      <c r="T30" s="4">
        <v>72</v>
      </c>
      <c r="U30" s="5">
        <v>76</v>
      </c>
      <c r="V30" s="6">
        <v>76</v>
      </c>
      <c r="W30" s="2" t="s">
        <v>89</v>
      </c>
      <c r="X30" s="17">
        <v>1</v>
      </c>
      <c r="Y30" s="16" t="s">
        <v>62</v>
      </c>
      <c r="Z30" s="4" t="s">
        <v>62</v>
      </c>
      <c r="AA30" s="6" t="s">
        <v>62</v>
      </c>
      <c r="AB30" s="10">
        <v>5.4</v>
      </c>
      <c r="AC30" s="8">
        <v>42626</v>
      </c>
      <c r="AD30" s="7">
        <v>0.45833333333333331</v>
      </c>
      <c r="AE30" s="6" t="s">
        <v>52</v>
      </c>
      <c r="AF30" s="4">
        <v>104</v>
      </c>
      <c r="AG30" s="5">
        <v>107</v>
      </c>
      <c r="AH30" s="6">
        <v>109</v>
      </c>
      <c r="AI30" s="4">
        <v>72</v>
      </c>
      <c r="AJ30" s="5">
        <v>78</v>
      </c>
      <c r="AK30" s="6">
        <v>79</v>
      </c>
      <c r="AL30" s="4">
        <v>71</v>
      </c>
      <c r="AM30" s="5">
        <v>70</v>
      </c>
      <c r="AN30" s="6">
        <v>67</v>
      </c>
      <c r="AO30" s="11"/>
      <c r="AP30" s="8">
        <v>42663</v>
      </c>
      <c r="AQ30" s="7">
        <v>0.45833333333333331</v>
      </c>
      <c r="AR30" s="7" t="s">
        <v>256</v>
      </c>
      <c r="AS30" s="13">
        <v>145.6</v>
      </c>
      <c r="AT30" s="9">
        <v>145.4</v>
      </c>
      <c r="AU30" s="9">
        <v>145.6</v>
      </c>
      <c r="AV30" s="14"/>
      <c r="AW30" s="13">
        <v>59.7</v>
      </c>
      <c r="AX30" s="9">
        <v>59.7</v>
      </c>
      <c r="AY30" s="9">
        <v>59.7</v>
      </c>
      <c r="AZ30" s="14"/>
      <c r="BA30" s="13">
        <v>111</v>
      </c>
      <c r="BB30" s="9">
        <v>99</v>
      </c>
      <c r="BC30" s="14">
        <v>101</v>
      </c>
      <c r="BD30" s="13">
        <v>77</v>
      </c>
      <c r="BE30" s="9">
        <v>74</v>
      </c>
      <c r="BF30" s="14">
        <v>75</v>
      </c>
      <c r="BG30" s="13">
        <v>84</v>
      </c>
      <c r="BH30" s="9">
        <v>75</v>
      </c>
      <c r="BI30" s="9">
        <v>72</v>
      </c>
      <c r="BJ30" s="14"/>
      <c r="BK30" s="13">
        <v>1</v>
      </c>
      <c r="BL30" s="14" t="s">
        <v>62</v>
      </c>
      <c r="BM30" s="13" t="s">
        <v>62</v>
      </c>
      <c r="BN30" s="14" t="s">
        <v>62</v>
      </c>
      <c r="BO30" s="15">
        <v>4.8</v>
      </c>
      <c r="BP30" s="8">
        <v>42843</v>
      </c>
      <c r="BQ30" s="64">
        <v>0.41666666666666669</v>
      </c>
      <c r="BR30" s="64" t="s">
        <v>263</v>
      </c>
      <c r="BS30" s="13">
        <v>146.4</v>
      </c>
      <c r="BT30" s="9">
        <v>146.19999999999999</v>
      </c>
      <c r="BU30" s="9">
        <v>146.1</v>
      </c>
      <c r="BV30" s="14"/>
      <c r="BW30" s="13">
        <v>63.2</v>
      </c>
      <c r="BX30" s="9">
        <v>63.2</v>
      </c>
      <c r="BY30" s="9"/>
      <c r="BZ30" s="14"/>
      <c r="CA30" s="13">
        <v>103</v>
      </c>
      <c r="CB30" s="9">
        <v>102</v>
      </c>
      <c r="CC30" s="14">
        <v>104</v>
      </c>
      <c r="CD30" s="13">
        <v>81</v>
      </c>
      <c r="CE30" s="9">
        <v>76</v>
      </c>
      <c r="CF30" s="6">
        <v>81</v>
      </c>
      <c r="CG30" s="4">
        <v>67</v>
      </c>
      <c r="CH30" s="5">
        <v>62</v>
      </c>
      <c r="CI30" s="6">
        <v>69</v>
      </c>
      <c r="CJ30" s="2"/>
      <c r="CK30" s="4" t="s">
        <v>101</v>
      </c>
      <c r="CL30" s="6" t="s">
        <v>101</v>
      </c>
      <c r="CM30" s="4" t="s">
        <v>101</v>
      </c>
      <c r="CN30" s="6" t="s">
        <v>101</v>
      </c>
      <c r="CO30" s="35">
        <v>5.4</v>
      </c>
      <c r="CP30" s="8">
        <v>43032</v>
      </c>
      <c r="CQ30" s="7">
        <v>0.45833333333333331</v>
      </c>
      <c r="CR30" s="170" t="s">
        <v>307</v>
      </c>
      <c r="CS30" s="160">
        <v>145.6</v>
      </c>
      <c r="CT30" s="18">
        <v>145.5</v>
      </c>
      <c r="CU30" s="165">
        <v>145.6</v>
      </c>
      <c r="CV30" s="175"/>
      <c r="CW30" s="18">
        <v>62.6</v>
      </c>
      <c r="CX30" s="18">
        <v>62.6</v>
      </c>
      <c r="CY30" s="165">
        <v>62.6</v>
      </c>
      <c r="CZ30" s="18"/>
      <c r="DA30" s="160">
        <v>100</v>
      </c>
      <c r="DB30" s="18">
        <v>103</v>
      </c>
      <c r="DC30" s="165">
        <v>115</v>
      </c>
      <c r="DD30" s="18">
        <v>80</v>
      </c>
      <c r="DE30" s="18">
        <v>84</v>
      </c>
      <c r="DF30" s="165">
        <v>80</v>
      </c>
      <c r="DG30" s="18">
        <v>74</v>
      </c>
      <c r="DH30" s="18">
        <v>76</v>
      </c>
      <c r="DI30" s="165">
        <v>74</v>
      </c>
      <c r="DJ30" s="18"/>
      <c r="DK30" s="18" t="s">
        <v>101</v>
      </c>
      <c r="DL30" s="18" t="s">
        <v>101</v>
      </c>
      <c r="DM30" s="18" t="s">
        <v>101</v>
      </c>
      <c r="DN30" s="18" t="s">
        <v>101</v>
      </c>
      <c r="DO30" s="236">
        <v>5.4</v>
      </c>
    </row>
    <row r="31" spans="1:119" customFormat="1" x14ac:dyDescent="0.25">
      <c r="A31" s="235">
        <v>30</v>
      </c>
      <c r="B31" s="4" t="s">
        <v>265</v>
      </c>
      <c r="C31" s="3">
        <v>42621</v>
      </c>
      <c r="D31" s="7">
        <v>0.45833333333333331</v>
      </c>
      <c r="E31" s="7" t="s">
        <v>253</v>
      </c>
      <c r="F31" s="17">
        <v>158.80000000000001</v>
      </c>
      <c r="G31" s="18">
        <v>159</v>
      </c>
      <c r="H31" s="18">
        <v>159.9</v>
      </c>
      <c r="I31" s="6">
        <v>2</v>
      </c>
      <c r="J31" s="17">
        <v>60.7</v>
      </c>
      <c r="K31" s="18">
        <v>60.7</v>
      </c>
      <c r="L31" s="18">
        <v>60.7</v>
      </c>
      <c r="M31" s="6">
        <v>2</v>
      </c>
      <c r="N31" s="4">
        <v>145</v>
      </c>
      <c r="O31" s="5">
        <v>137</v>
      </c>
      <c r="P31" s="6">
        <v>131</v>
      </c>
      <c r="Q31" s="4">
        <v>95</v>
      </c>
      <c r="R31" s="5">
        <v>94</v>
      </c>
      <c r="S31" s="6">
        <v>89</v>
      </c>
      <c r="T31" s="4">
        <v>59</v>
      </c>
      <c r="U31" s="5">
        <v>61</v>
      </c>
      <c r="V31" s="6">
        <v>61</v>
      </c>
      <c r="W31" s="2" t="s">
        <v>89</v>
      </c>
      <c r="X31" s="17">
        <v>1</v>
      </c>
      <c r="Y31" s="16">
        <v>2.5</v>
      </c>
      <c r="Z31" s="4" t="s">
        <v>62</v>
      </c>
      <c r="AA31" s="6" t="s">
        <v>62</v>
      </c>
      <c r="AB31" s="10">
        <v>5.6</v>
      </c>
      <c r="AC31" s="8">
        <v>42626</v>
      </c>
      <c r="AD31" s="7">
        <v>0.45833333333333331</v>
      </c>
      <c r="AE31" s="6" t="s">
        <v>52</v>
      </c>
      <c r="AF31" s="4">
        <v>121</v>
      </c>
      <c r="AG31" s="5">
        <v>124</v>
      </c>
      <c r="AH31" s="6">
        <v>115</v>
      </c>
      <c r="AI31" s="4">
        <v>80</v>
      </c>
      <c r="AJ31" s="5">
        <v>77</v>
      </c>
      <c r="AK31" s="6">
        <v>76</v>
      </c>
      <c r="AL31" s="4">
        <v>62</v>
      </c>
      <c r="AM31" s="5">
        <v>61</v>
      </c>
      <c r="AN31" s="6">
        <v>61</v>
      </c>
      <c r="AO31" s="11"/>
      <c r="AP31" s="8">
        <v>42663</v>
      </c>
      <c r="AQ31" s="7">
        <v>0.45833333333333331</v>
      </c>
      <c r="AR31" s="7" t="s">
        <v>256</v>
      </c>
      <c r="AS31" s="13">
        <v>158.69999999999999</v>
      </c>
      <c r="AT31" s="9">
        <v>158.9</v>
      </c>
      <c r="AU31" s="9">
        <v>158.4</v>
      </c>
      <c r="AV31" s="14"/>
      <c r="AW31" s="13">
        <v>60.8</v>
      </c>
      <c r="AX31" s="9">
        <v>60.8</v>
      </c>
      <c r="AY31" s="9">
        <v>60.8</v>
      </c>
      <c r="AZ31" s="14"/>
      <c r="BA31" s="13">
        <v>118</v>
      </c>
      <c r="BB31" s="9">
        <v>111</v>
      </c>
      <c r="BC31" s="14">
        <v>121</v>
      </c>
      <c r="BD31" s="13">
        <v>81</v>
      </c>
      <c r="BE31" s="9">
        <v>79</v>
      </c>
      <c r="BF31" s="14">
        <v>85</v>
      </c>
      <c r="BG31" s="13">
        <v>61</v>
      </c>
      <c r="BH31" s="9">
        <v>63</v>
      </c>
      <c r="BI31" s="9">
        <v>65</v>
      </c>
      <c r="BJ31" s="14"/>
      <c r="BK31" s="13">
        <v>0.5</v>
      </c>
      <c r="BL31" s="14">
        <v>2</v>
      </c>
      <c r="BM31" s="13"/>
      <c r="BN31" s="14"/>
      <c r="BO31" s="15">
        <v>5.3</v>
      </c>
      <c r="BP31" s="8">
        <v>42843</v>
      </c>
      <c r="BQ31" s="64">
        <v>0.41666666666666669</v>
      </c>
      <c r="BR31" s="64" t="s">
        <v>263</v>
      </c>
      <c r="BS31" s="13">
        <v>159.30000000000001</v>
      </c>
      <c r="BT31" s="9">
        <v>159.4</v>
      </c>
      <c r="BU31" s="9">
        <v>159.69999999999999</v>
      </c>
      <c r="BV31" s="14"/>
      <c r="BW31" s="13">
        <v>64.8</v>
      </c>
      <c r="BX31" s="9">
        <v>64.8</v>
      </c>
      <c r="BY31" s="9"/>
      <c r="BZ31" s="14"/>
      <c r="CA31" s="13">
        <v>129</v>
      </c>
      <c r="CB31" s="9">
        <v>128</v>
      </c>
      <c r="CC31" s="14">
        <v>128</v>
      </c>
      <c r="CD31" s="13">
        <v>93</v>
      </c>
      <c r="CE31" s="9">
        <v>97</v>
      </c>
      <c r="CF31" s="6">
        <v>94</v>
      </c>
      <c r="CG31" s="4">
        <v>66</v>
      </c>
      <c r="CH31" s="5">
        <v>67</v>
      </c>
      <c r="CI31" s="6">
        <v>69</v>
      </c>
      <c r="CJ31" s="2"/>
      <c r="CK31" s="4" t="s">
        <v>101</v>
      </c>
      <c r="CL31" s="6">
        <v>1</v>
      </c>
      <c r="CM31" s="4" t="s">
        <v>101</v>
      </c>
      <c r="CN31" s="6" t="s">
        <v>101</v>
      </c>
      <c r="CO31" s="35">
        <v>5.2</v>
      </c>
      <c r="CP31" s="8">
        <v>43032</v>
      </c>
      <c r="CQ31" s="7">
        <v>0.45833333333333331</v>
      </c>
      <c r="CR31" s="170" t="s">
        <v>307</v>
      </c>
      <c r="CS31" s="160">
        <v>159.4</v>
      </c>
      <c r="CT31" s="18">
        <v>159.19999999999999</v>
      </c>
      <c r="CU31" s="165">
        <v>158.9</v>
      </c>
      <c r="CV31" s="175"/>
      <c r="CW31" s="18">
        <v>66.400000000000006</v>
      </c>
      <c r="CX31" s="18">
        <v>65.099999999999994</v>
      </c>
      <c r="CY31" s="165">
        <v>65.099999999999994</v>
      </c>
      <c r="CZ31" s="18"/>
      <c r="DA31" s="160">
        <v>125</v>
      </c>
      <c r="DB31" s="18">
        <v>118</v>
      </c>
      <c r="DC31" s="165">
        <v>127</v>
      </c>
      <c r="DD31" s="18">
        <v>105</v>
      </c>
      <c r="DE31" s="18">
        <v>91</v>
      </c>
      <c r="DF31" s="165">
        <v>86</v>
      </c>
      <c r="DG31" s="18">
        <v>64</v>
      </c>
      <c r="DH31" s="18">
        <v>68</v>
      </c>
      <c r="DI31" s="165">
        <v>66</v>
      </c>
      <c r="DJ31" s="18"/>
      <c r="DK31" s="18" t="s">
        <v>101</v>
      </c>
      <c r="DL31" s="18">
        <v>2</v>
      </c>
      <c r="DM31" s="18" t="s">
        <v>101</v>
      </c>
      <c r="DN31" s="18" t="s">
        <v>101</v>
      </c>
      <c r="DO31" s="236">
        <v>5.2</v>
      </c>
    </row>
    <row r="32" spans="1:119" customFormat="1" x14ac:dyDescent="0.25">
      <c r="A32" s="235">
        <v>31</v>
      </c>
      <c r="B32" s="4" t="s">
        <v>265</v>
      </c>
      <c r="C32" s="3">
        <v>42621</v>
      </c>
      <c r="D32" s="7">
        <v>0.45833333333333331</v>
      </c>
      <c r="E32" s="7" t="s">
        <v>253</v>
      </c>
      <c r="F32" s="17">
        <v>162</v>
      </c>
      <c r="G32" s="18">
        <v>162</v>
      </c>
      <c r="H32" s="18">
        <v>162</v>
      </c>
      <c r="I32" s="6">
        <v>2</v>
      </c>
      <c r="J32" s="17">
        <v>79.2</v>
      </c>
      <c r="K32" s="18">
        <v>79.2</v>
      </c>
      <c r="L32" s="18">
        <v>79.2</v>
      </c>
      <c r="M32" s="6">
        <v>2</v>
      </c>
      <c r="N32" s="4"/>
      <c r="O32" s="5"/>
      <c r="P32" s="6"/>
      <c r="Q32" s="4"/>
      <c r="R32" s="5"/>
      <c r="S32" s="6"/>
      <c r="T32" s="4"/>
      <c r="U32" s="5"/>
      <c r="V32" s="6"/>
      <c r="W32" s="2"/>
      <c r="X32" s="17"/>
      <c r="Y32" s="16"/>
      <c r="Z32" s="4" t="s">
        <v>62</v>
      </c>
      <c r="AA32" s="6" t="s">
        <v>62</v>
      </c>
      <c r="AB32" s="10">
        <v>5.4</v>
      </c>
      <c r="AC32" s="8">
        <v>42626</v>
      </c>
      <c r="AD32" s="7">
        <v>0.45833333333333331</v>
      </c>
      <c r="AE32" s="6" t="s">
        <v>52</v>
      </c>
      <c r="AF32" s="4">
        <v>96</v>
      </c>
      <c r="AG32" s="5">
        <v>101</v>
      </c>
      <c r="AH32" s="6">
        <v>102</v>
      </c>
      <c r="AI32" s="4">
        <v>77</v>
      </c>
      <c r="AJ32" s="5">
        <v>80</v>
      </c>
      <c r="AK32" s="6">
        <v>81</v>
      </c>
      <c r="AL32" s="4">
        <v>79</v>
      </c>
      <c r="AM32" s="5">
        <v>85</v>
      </c>
      <c r="AN32" s="6">
        <v>76</v>
      </c>
      <c r="AO32" s="11"/>
      <c r="AP32" s="8">
        <v>42663</v>
      </c>
      <c r="AQ32" s="7">
        <v>0.45833333333333331</v>
      </c>
      <c r="AR32" s="7" t="s">
        <v>256</v>
      </c>
      <c r="AS32" s="13">
        <v>161.69999999999999</v>
      </c>
      <c r="AT32" s="9">
        <v>161.69999999999999</v>
      </c>
      <c r="AU32" s="9">
        <v>161.4</v>
      </c>
      <c r="AV32" s="14"/>
      <c r="AW32" s="13">
        <v>78.7</v>
      </c>
      <c r="AX32" s="9">
        <v>78.7</v>
      </c>
      <c r="AY32" s="9">
        <v>78.7</v>
      </c>
      <c r="AZ32" s="14"/>
      <c r="BA32" s="13">
        <v>102</v>
      </c>
      <c r="BB32" s="9">
        <v>93</v>
      </c>
      <c r="BC32" s="14">
        <v>102</v>
      </c>
      <c r="BD32" s="13">
        <v>85</v>
      </c>
      <c r="BE32" s="9">
        <v>69</v>
      </c>
      <c r="BF32" s="14">
        <v>87</v>
      </c>
      <c r="BG32" s="13">
        <v>85</v>
      </c>
      <c r="BH32" s="9">
        <v>91</v>
      </c>
      <c r="BI32" s="9">
        <v>89</v>
      </c>
      <c r="BJ32" s="14"/>
      <c r="BK32" s="13">
        <v>1</v>
      </c>
      <c r="BL32" s="14">
        <v>1.25</v>
      </c>
      <c r="BM32" s="13" t="s">
        <v>92</v>
      </c>
      <c r="BN32" s="14" t="s">
        <v>62</v>
      </c>
      <c r="BO32" s="15">
        <v>5</v>
      </c>
      <c r="BP32" s="8">
        <v>42850</v>
      </c>
      <c r="BQ32" s="64">
        <v>0.43055555555555558</v>
      </c>
      <c r="BR32" s="64" t="s">
        <v>273</v>
      </c>
      <c r="BS32" s="13">
        <v>163</v>
      </c>
      <c r="BT32" s="9">
        <v>162.9</v>
      </c>
      <c r="BU32" s="9">
        <v>162.9</v>
      </c>
      <c r="BV32" s="14"/>
      <c r="BW32" s="13">
        <v>79.8</v>
      </c>
      <c r="BX32" s="9">
        <v>79.8</v>
      </c>
      <c r="BY32" s="9">
        <v>79.8</v>
      </c>
      <c r="BZ32" s="14"/>
      <c r="CA32" s="13">
        <v>111</v>
      </c>
      <c r="CB32" s="9">
        <v>105</v>
      </c>
      <c r="CC32" s="14">
        <v>98</v>
      </c>
      <c r="CD32" s="13">
        <v>88</v>
      </c>
      <c r="CE32" s="9">
        <v>90</v>
      </c>
      <c r="CF32" s="6">
        <v>82</v>
      </c>
      <c r="CG32" s="4">
        <v>84</v>
      </c>
      <c r="CH32" s="5">
        <v>83</v>
      </c>
      <c r="CI32" s="6">
        <v>83</v>
      </c>
      <c r="CJ32" s="2" t="s">
        <v>90</v>
      </c>
      <c r="CK32" s="4" t="s">
        <v>101</v>
      </c>
      <c r="CL32" s="6" t="s">
        <v>101</v>
      </c>
      <c r="CM32" s="4" t="s">
        <v>101</v>
      </c>
      <c r="CN32" s="6" t="s">
        <v>101</v>
      </c>
      <c r="CO32" s="35">
        <v>5.0999999999999996</v>
      </c>
      <c r="CP32" s="8">
        <v>43032</v>
      </c>
      <c r="CQ32" s="7">
        <v>0.45833333333333331</v>
      </c>
      <c r="CR32" s="170" t="s">
        <v>307</v>
      </c>
      <c r="CS32" s="160">
        <v>161.5</v>
      </c>
      <c r="CT32" s="18">
        <v>161.19999999999999</v>
      </c>
      <c r="CU32" s="165">
        <v>160.80000000000001</v>
      </c>
      <c r="CV32" s="175">
        <v>1</v>
      </c>
      <c r="CW32" s="18">
        <v>81.099999999999994</v>
      </c>
      <c r="CX32" s="18">
        <v>81.099999999999994</v>
      </c>
      <c r="CY32" s="165">
        <v>81.099999999999994</v>
      </c>
      <c r="CZ32" s="18">
        <v>1</v>
      </c>
      <c r="DA32" s="160"/>
      <c r="DB32" s="18"/>
      <c r="DC32" s="165"/>
      <c r="DD32" s="160"/>
      <c r="DE32" s="18"/>
      <c r="DF32" s="165"/>
      <c r="DG32" s="160"/>
      <c r="DH32" s="18"/>
      <c r="DI32" s="165"/>
      <c r="DJ32" s="18" t="s">
        <v>90</v>
      </c>
      <c r="DK32" s="18" t="s">
        <v>101</v>
      </c>
      <c r="DL32" s="18" t="s">
        <v>101</v>
      </c>
      <c r="DM32" s="18" t="s">
        <v>101</v>
      </c>
      <c r="DN32" s="18" t="s">
        <v>101</v>
      </c>
      <c r="DO32" s="236">
        <v>5.3</v>
      </c>
    </row>
    <row r="33" spans="1:119" customFormat="1" x14ac:dyDescent="0.25">
      <c r="A33" s="235">
        <v>32</v>
      </c>
      <c r="B33" s="4" t="s">
        <v>265</v>
      </c>
      <c r="C33" s="3">
        <v>42621</v>
      </c>
      <c r="D33" s="7">
        <v>0.45833333333333331</v>
      </c>
      <c r="E33" s="7" t="s">
        <v>253</v>
      </c>
      <c r="F33" s="17">
        <v>146.9</v>
      </c>
      <c r="G33" s="18">
        <v>146.5</v>
      </c>
      <c r="H33" s="18">
        <v>146.5</v>
      </c>
      <c r="I33" s="6">
        <v>2</v>
      </c>
      <c r="J33" s="17">
        <v>71.7</v>
      </c>
      <c r="K33" s="18">
        <v>71.7</v>
      </c>
      <c r="L33" s="18">
        <v>71.7</v>
      </c>
      <c r="M33" s="6">
        <v>2</v>
      </c>
      <c r="N33" s="4">
        <v>140</v>
      </c>
      <c r="O33" s="5">
        <v>126</v>
      </c>
      <c r="P33" s="6">
        <v>132</v>
      </c>
      <c r="Q33" s="4">
        <v>93</v>
      </c>
      <c r="R33" s="5">
        <v>88</v>
      </c>
      <c r="S33" s="6">
        <v>85</v>
      </c>
      <c r="T33" s="4">
        <v>68</v>
      </c>
      <c r="U33" s="5">
        <v>72</v>
      </c>
      <c r="V33" s="6">
        <v>73</v>
      </c>
      <c r="W33" s="2" t="s">
        <v>91</v>
      </c>
      <c r="X33" s="17">
        <v>1</v>
      </c>
      <c r="Y33" s="16">
        <v>3.5</v>
      </c>
      <c r="Z33" s="4" t="s">
        <v>62</v>
      </c>
      <c r="AA33" s="6" t="s">
        <v>62</v>
      </c>
      <c r="AB33" s="10">
        <v>6</v>
      </c>
      <c r="AC33" s="8">
        <v>42626</v>
      </c>
      <c r="AD33" s="7">
        <v>0.45833333333333331</v>
      </c>
      <c r="AE33" s="6" t="s">
        <v>52</v>
      </c>
      <c r="AF33" s="4">
        <v>106</v>
      </c>
      <c r="AG33" s="5">
        <v>108</v>
      </c>
      <c r="AH33" s="6">
        <v>108</v>
      </c>
      <c r="AI33" s="4">
        <v>80</v>
      </c>
      <c r="AJ33" s="5">
        <v>79</v>
      </c>
      <c r="AK33" s="6">
        <v>77</v>
      </c>
      <c r="AL33" s="4">
        <v>65</v>
      </c>
      <c r="AM33" s="5">
        <v>67</v>
      </c>
      <c r="AN33" s="6">
        <v>65</v>
      </c>
      <c r="AO33" s="11"/>
      <c r="AP33" s="8">
        <v>42663</v>
      </c>
      <c r="AQ33" s="7">
        <v>0.45833333333333331</v>
      </c>
      <c r="AR33" s="7" t="s">
        <v>256</v>
      </c>
      <c r="AS33" s="13">
        <v>146.4</v>
      </c>
      <c r="AT33" s="9">
        <v>146.4</v>
      </c>
      <c r="AU33" s="9">
        <v>146.5</v>
      </c>
      <c r="AV33" s="14"/>
      <c r="AW33" s="13">
        <v>72.8</v>
      </c>
      <c r="AX33" s="9">
        <v>72.8</v>
      </c>
      <c r="AY33" s="9">
        <v>72.8</v>
      </c>
      <c r="AZ33" s="14"/>
      <c r="BA33" s="13">
        <v>123</v>
      </c>
      <c r="BB33" s="9">
        <v>122</v>
      </c>
      <c r="BC33" s="14">
        <v>114</v>
      </c>
      <c r="BD33" s="13">
        <v>89</v>
      </c>
      <c r="BE33" s="9">
        <v>76</v>
      </c>
      <c r="BF33" s="14">
        <v>86</v>
      </c>
      <c r="BG33" s="13">
        <v>72</v>
      </c>
      <c r="BH33" s="9">
        <v>74</v>
      </c>
      <c r="BI33" s="9">
        <v>73</v>
      </c>
      <c r="BJ33" s="14"/>
      <c r="BK33" s="13">
        <v>0.5</v>
      </c>
      <c r="BL33" s="14">
        <v>1</v>
      </c>
      <c r="BM33" s="13" t="s">
        <v>62</v>
      </c>
      <c r="BN33" s="14" t="s">
        <v>62</v>
      </c>
      <c r="BO33" s="15">
        <v>5.5</v>
      </c>
      <c r="BP33" s="8">
        <v>42843</v>
      </c>
      <c r="BQ33" s="64">
        <v>0.41666666666666669</v>
      </c>
      <c r="BR33" s="64" t="s">
        <v>263</v>
      </c>
      <c r="BS33" s="13">
        <v>146.5</v>
      </c>
      <c r="BT33" s="9">
        <v>146.4</v>
      </c>
      <c r="BU33" s="9">
        <v>146.6</v>
      </c>
      <c r="BV33" s="14"/>
      <c r="BW33" s="13">
        <v>70.7</v>
      </c>
      <c r="BX33" s="9">
        <v>70.7</v>
      </c>
      <c r="BY33" s="9"/>
      <c r="BZ33" s="14"/>
      <c r="CA33" s="13">
        <v>110</v>
      </c>
      <c r="CB33" s="9">
        <v>113</v>
      </c>
      <c r="CC33" s="14">
        <v>115</v>
      </c>
      <c r="CD33" s="13">
        <v>81</v>
      </c>
      <c r="CE33" s="9">
        <v>83</v>
      </c>
      <c r="CF33" s="6">
        <v>83</v>
      </c>
      <c r="CG33" s="4">
        <v>62</v>
      </c>
      <c r="CH33" s="5">
        <v>64</v>
      </c>
      <c r="CI33" s="6">
        <v>66</v>
      </c>
      <c r="CJ33" s="2"/>
      <c r="CK33" s="4" t="s">
        <v>101</v>
      </c>
      <c r="CL33" s="6" t="s">
        <v>101</v>
      </c>
      <c r="CM33" s="4" t="s">
        <v>101</v>
      </c>
      <c r="CN33" s="6" t="s">
        <v>101</v>
      </c>
      <c r="CO33" s="35"/>
      <c r="CP33" s="8">
        <v>43032</v>
      </c>
      <c r="CQ33" s="7">
        <v>0.45833333333333331</v>
      </c>
      <c r="CR33" s="170" t="s">
        <v>307</v>
      </c>
      <c r="CS33" s="160">
        <v>146.80000000000001</v>
      </c>
      <c r="CT33" s="18">
        <v>146.5</v>
      </c>
      <c r="CU33" s="165">
        <v>146.5</v>
      </c>
      <c r="CV33" s="175">
        <v>1</v>
      </c>
      <c r="CW33" s="18">
        <v>67.900000000000006</v>
      </c>
      <c r="CX33" s="18">
        <v>67.900000000000006</v>
      </c>
      <c r="CY33" s="165">
        <v>67.900000000000006</v>
      </c>
      <c r="CZ33" s="18">
        <v>1</v>
      </c>
      <c r="DA33" s="160">
        <v>124</v>
      </c>
      <c r="DB33" s="18">
        <v>116</v>
      </c>
      <c r="DC33" s="165">
        <v>119</v>
      </c>
      <c r="DD33" s="18">
        <v>85</v>
      </c>
      <c r="DE33" s="18">
        <v>83</v>
      </c>
      <c r="DF33" s="165">
        <v>79</v>
      </c>
      <c r="DG33" s="18">
        <v>65</v>
      </c>
      <c r="DH33" s="18">
        <v>68</v>
      </c>
      <c r="DI33" s="165">
        <v>73</v>
      </c>
      <c r="DJ33" s="18"/>
      <c r="DK33" s="18" t="s">
        <v>101</v>
      </c>
      <c r="DL33" s="18" t="s">
        <v>101</v>
      </c>
      <c r="DM33" s="18" t="s">
        <v>101</v>
      </c>
      <c r="DN33" s="18" t="s">
        <v>101</v>
      </c>
      <c r="DO33" s="236">
        <v>6.1</v>
      </c>
    </row>
    <row r="34" spans="1:119" customFormat="1" x14ac:dyDescent="0.25">
      <c r="A34" s="235">
        <v>33</v>
      </c>
      <c r="B34" s="4" t="s">
        <v>265</v>
      </c>
      <c r="C34" s="3">
        <v>42621</v>
      </c>
      <c r="D34" s="7">
        <v>0.45833333333333331</v>
      </c>
      <c r="E34" s="7" t="s">
        <v>253</v>
      </c>
      <c r="F34" s="17">
        <v>171.2</v>
      </c>
      <c r="G34" s="18">
        <v>171.3</v>
      </c>
      <c r="H34" s="18">
        <v>171.2</v>
      </c>
      <c r="I34" s="6">
        <v>2</v>
      </c>
      <c r="J34" s="17">
        <v>68.8</v>
      </c>
      <c r="K34" s="18">
        <v>68.8</v>
      </c>
      <c r="L34" s="18">
        <v>68.8</v>
      </c>
      <c r="M34" s="6">
        <v>2</v>
      </c>
      <c r="N34" s="4">
        <v>97</v>
      </c>
      <c r="O34" s="5">
        <v>99</v>
      </c>
      <c r="P34" s="6">
        <v>96</v>
      </c>
      <c r="Q34" s="4">
        <v>65</v>
      </c>
      <c r="R34" s="5">
        <v>69</v>
      </c>
      <c r="S34" s="6">
        <v>64</v>
      </c>
      <c r="T34" s="4">
        <v>68</v>
      </c>
      <c r="U34" s="5">
        <v>71</v>
      </c>
      <c r="V34" s="6">
        <v>70</v>
      </c>
      <c r="W34" s="2" t="s">
        <v>59</v>
      </c>
      <c r="X34" s="17">
        <v>1.75</v>
      </c>
      <c r="Y34" s="16" t="s">
        <v>62</v>
      </c>
      <c r="Z34" s="4" t="s">
        <v>62</v>
      </c>
      <c r="AA34" s="6" t="s">
        <v>62</v>
      </c>
      <c r="AB34" s="10"/>
      <c r="AC34" s="8">
        <v>42626</v>
      </c>
      <c r="AD34" s="7">
        <v>0.45833333333333331</v>
      </c>
      <c r="AE34" s="6" t="s">
        <v>52</v>
      </c>
      <c r="AF34" s="4">
        <v>97</v>
      </c>
      <c r="AG34" s="5">
        <v>96</v>
      </c>
      <c r="AH34" s="6">
        <v>98</v>
      </c>
      <c r="AI34" s="4">
        <v>65</v>
      </c>
      <c r="AJ34" s="5">
        <v>65</v>
      </c>
      <c r="AK34" s="6">
        <v>64</v>
      </c>
      <c r="AL34" s="4">
        <v>75</v>
      </c>
      <c r="AM34" s="5">
        <v>78</v>
      </c>
      <c r="AN34" s="6">
        <v>79</v>
      </c>
      <c r="AO34" s="11"/>
      <c r="AP34" s="8">
        <v>42663</v>
      </c>
      <c r="AQ34" s="7">
        <v>0.45833333333333331</v>
      </c>
      <c r="AR34" s="7" t="s">
        <v>256</v>
      </c>
      <c r="AS34" s="13">
        <v>171.6</v>
      </c>
      <c r="AT34" s="9">
        <v>171.4</v>
      </c>
      <c r="AU34" s="9">
        <v>171.4</v>
      </c>
      <c r="AV34" s="14"/>
      <c r="AW34" s="13">
        <v>69.400000000000006</v>
      </c>
      <c r="AX34" s="9">
        <v>69.400000000000006</v>
      </c>
      <c r="AY34" s="9">
        <v>69.400000000000006</v>
      </c>
      <c r="AZ34" s="14"/>
      <c r="BA34" s="13">
        <v>96</v>
      </c>
      <c r="BB34" s="9">
        <v>96</v>
      </c>
      <c r="BC34" s="14">
        <v>96</v>
      </c>
      <c r="BD34" s="13">
        <v>64</v>
      </c>
      <c r="BE34" s="9">
        <v>62</v>
      </c>
      <c r="BF34" s="14">
        <v>63</v>
      </c>
      <c r="BG34" s="13">
        <v>78</v>
      </c>
      <c r="BH34" s="9">
        <v>76</v>
      </c>
      <c r="BI34" s="9">
        <v>74</v>
      </c>
      <c r="BJ34" s="14"/>
      <c r="BK34" s="13">
        <v>0.5</v>
      </c>
      <c r="BL34" s="14">
        <v>0.12</v>
      </c>
      <c r="BM34" s="13" t="s">
        <v>62</v>
      </c>
      <c r="BN34" s="14" t="s">
        <v>62</v>
      </c>
      <c r="BO34" s="15">
        <v>5.8</v>
      </c>
      <c r="BP34" s="8">
        <v>42843</v>
      </c>
      <c r="BQ34" s="64">
        <v>0.41666666666666669</v>
      </c>
      <c r="BR34" s="64" t="s">
        <v>263</v>
      </c>
      <c r="BS34" s="13">
        <v>172.2</v>
      </c>
      <c r="BT34" s="9">
        <v>172.4</v>
      </c>
      <c r="BU34" s="9">
        <v>172</v>
      </c>
      <c r="BV34" s="14"/>
      <c r="BW34" s="13">
        <v>70</v>
      </c>
      <c r="BX34" s="9">
        <v>70</v>
      </c>
      <c r="BY34" s="9"/>
      <c r="BZ34" s="14"/>
      <c r="CA34" s="13">
        <v>92</v>
      </c>
      <c r="CB34" s="9">
        <v>94</v>
      </c>
      <c r="CC34" s="14">
        <v>94</v>
      </c>
      <c r="CD34" s="13">
        <v>63</v>
      </c>
      <c r="CE34" s="9">
        <v>66</v>
      </c>
      <c r="CF34" s="6">
        <v>62</v>
      </c>
      <c r="CG34" s="4">
        <v>77</v>
      </c>
      <c r="CH34" s="5">
        <v>78</v>
      </c>
      <c r="CI34" s="6">
        <v>78</v>
      </c>
      <c r="CJ34" s="2"/>
      <c r="CK34" s="4" t="s">
        <v>101</v>
      </c>
      <c r="CL34" s="6" t="s">
        <v>101</v>
      </c>
      <c r="CM34" s="4" t="s">
        <v>101</v>
      </c>
      <c r="CN34" s="6" t="s">
        <v>101</v>
      </c>
      <c r="CO34" s="35"/>
      <c r="CP34" s="8">
        <v>43032</v>
      </c>
      <c r="CQ34" s="7">
        <v>0.45833333333333331</v>
      </c>
      <c r="CR34" s="170" t="s">
        <v>307</v>
      </c>
      <c r="CS34" s="160">
        <v>172.1</v>
      </c>
      <c r="CT34" s="18">
        <v>171.8</v>
      </c>
      <c r="CU34" s="165">
        <v>171.9</v>
      </c>
      <c r="CV34" s="175"/>
      <c r="CW34" s="18">
        <v>72.599999999999994</v>
      </c>
      <c r="CX34" s="18">
        <v>72.599999999999994</v>
      </c>
      <c r="CY34" s="165">
        <v>72.599999999999994</v>
      </c>
      <c r="CZ34" s="18"/>
      <c r="DA34" s="160">
        <v>91</v>
      </c>
      <c r="DB34" s="18">
        <v>95</v>
      </c>
      <c r="DC34" s="165">
        <v>96</v>
      </c>
      <c r="DD34" s="18">
        <v>61</v>
      </c>
      <c r="DE34" s="18">
        <v>58</v>
      </c>
      <c r="DF34" s="165">
        <v>59</v>
      </c>
      <c r="DG34" s="18">
        <v>70</v>
      </c>
      <c r="DH34" s="18">
        <v>70</v>
      </c>
      <c r="DI34" s="165">
        <v>72</v>
      </c>
      <c r="DJ34" s="18"/>
      <c r="DK34" s="18" t="s">
        <v>101</v>
      </c>
      <c r="DL34" s="18" t="s">
        <v>101</v>
      </c>
      <c r="DM34" s="18" t="s">
        <v>101</v>
      </c>
      <c r="DN34" s="18" t="s">
        <v>101</v>
      </c>
      <c r="DO34" s="236">
        <v>5.4</v>
      </c>
    </row>
    <row r="35" spans="1:119" customFormat="1" x14ac:dyDescent="0.25">
      <c r="A35" s="235">
        <v>34</v>
      </c>
      <c r="B35" s="4" t="s">
        <v>265</v>
      </c>
      <c r="C35" s="3">
        <v>42621</v>
      </c>
      <c r="D35" s="7">
        <v>0.45833333333333331</v>
      </c>
      <c r="E35" s="7" t="s">
        <v>253</v>
      </c>
      <c r="F35" s="17">
        <v>167.1</v>
      </c>
      <c r="G35" s="18">
        <v>167.2</v>
      </c>
      <c r="H35" s="18">
        <v>167.2</v>
      </c>
      <c r="I35" s="6">
        <v>2</v>
      </c>
      <c r="J35" s="17">
        <v>76.599999999999994</v>
      </c>
      <c r="K35" s="18">
        <v>76.599999999999994</v>
      </c>
      <c r="L35" s="18">
        <v>76.599999999999994</v>
      </c>
      <c r="M35" s="6">
        <v>2</v>
      </c>
      <c r="N35" s="4">
        <v>122</v>
      </c>
      <c r="O35" s="5">
        <v>126</v>
      </c>
      <c r="P35" s="6">
        <v>131</v>
      </c>
      <c r="Q35" s="4">
        <v>87</v>
      </c>
      <c r="R35" s="5">
        <v>85</v>
      </c>
      <c r="S35" s="6">
        <v>84</v>
      </c>
      <c r="T35" s="4">
        <v>56</v>
      </c>
      <c r="U35" s="5">
        <v>57</v>
      </c>
      <c r="V35" s="6">
        <v>58</v>
      </c>
      <c r="W35" s="2" t="s">
        <v>90</v>
      </c>
      <c r="X35" s="17">
        <v>0.12</v>
      </c>
      <c r="Y35" s="16">
        <v>4.5</v>
      </c>
      <c r="Z35" s="4" t="s">
        <v>62</v>
      </c>
      <c r="AA35" s="6" t="s">
        <v>62</v>
      </c>
      <c r="AB35" s="10">
        <v>6</v>
      </c>
      <c r="AC35" s="8">
        <v>42626</v>
      </c>
      <c r="AD35" s="7">
        <v>0.45833333333333331</v>
      </c>
      <c r="AE35" s="6" t="s">
        <v>52</v>
      </c>
      <c r="AF35" s="4">
        <v>127</v>
      </c>
      <c r="AG35" s="5">
        <v>124</v>
      </c>
      <c r="AH35" s="6">
        <v>123</v>
      </c>
      <c r="AI35" s="4">
        <v>84</v>
      </c>
      <c r="AJ35" s="5">
        <v>88</v>
      </c>
      <c r="AK35" s="6">
        <v>76</v>
      </c>
      <c r="AL35" s="4">
        <v>59</v>
      </c>
      <c r="AM35" s="5">
        <v>61</v>
      </c>
      <c r="AN35" s="6">
        <v>56</v>
      </c>
      <c r="AO35" s="11"/>
      <c r="AP35" s="8">
        <v>42663</v>
      </c>
      <c r="AQ35" s="7">
        <v>0.45833333333333331</v>
      </c>
      <c r="AR35" s="7" t="s">
        <v>256</v>
      </c>
      <c r="AS35" s="13">
        <v>167.6</v>
      </c>
      <c r="AT35" s="9">
        <v>167.7</v>
      </c>
      <c r="AU35" s="9">
        <v>167.7</v>
      </c>
      <c r="AV35" s="14"/>
      <c r="AW35" s="13">
        <v>80</v>
      </c>
      <c r="AX35" s="9">
        <v>80</v>
      </c>
      <c r="AY35" s="9">
        <v>80</v>
      </c>
      <c r="AZ35" s="14"/>
      <c r="BA35" s="13">
        <v>133</v>
      </c>
      <c r="BB35" s="9">
        <v>133</v>
      </c>
      <c r="BC35" s="14">
        <v>135</v>
      </c>
      <c r="BD35" s="13">
        <v>93</v>
      </c>
      <c r="BE35" s="9">
        <v>81</v>
      </c>
      <c r="BF35" s="14">
        <v>92</v>
      </c>
      <c r="BG35" s="13">
        <v>56</v>
      </c>
      <c r="BH35" s="9">
        <v>53</v>
      </c>
      <c r="BI35" s="9">
        <v>53</v>
      </c>
      <c r="BJ35" s="14"/>
      <c r="BK35" s="13">
        <v>0.5</v>
      </c>
      <c r="BL35" s="14">
        <v>1</v>
      </c>
      <c r="BM35" s="13" t="s">
        <v>62</v>
      </c>
      <c r="BN35" s="14" t="s">
        <v>62</v>
      </c>
      <c r="BO35" s="15">
        <v>5.3</v>
      </c>
      <c r="BP35" s="8">
        <v>42850</v>
      </c>
      <c r="BQ35" s="64">
        <v>0.43055555555555558</v>
      </c>
      <c r="BR35" s="64" t="s">
        <v>273</v>
      </c>
      <c r="BS35" s="13">
        <v>168.1</v>
      </c>
      <c r="BT35" s="9">
        <v>168.1</v>
      </c>
      <c r="BU35" s="9">
        <v>168.1</v>
      </c>
      <c r="BV35" s="14"/>
      <c r="BW35" s="13">
        <v>82.2</v>
      </c>
      <c r="BX35" s="9">
        <v>80.7</v>
      </c>
      <c r="BY35" s="9">
        <v>80.7</v>
      </c>
      <c r="BZ35" s="14"/>
      <c r="CA35" s="13">
        <v>136</v>
      </c>
      <c r="CB35" s="9">
        <v>134</v>
      </c>
      <c r="CC35" s="14">
        <v>134</v>
      </c>
      <c r="CD35" s="13">
        <v>89</v>
      </c>
      <c r="CE35" s="9">
        <v>84</v>
      </c>
      <c r="CF35" s="6">
        <v>82</v>
      </c>
      <c r="CG35" s="4">
        <v>51</v>
      </c>
      <c r="CH35" s="5">
        <v>55</v>
      </c>
      <c r="CI35" s="6">
        <v>52</v>
      </c>
      <c r="CJ35" s="2" t="s">
        <v>90</v>
      </c>
      <c r="CK35" s="4" t="s">
        <v>101</v>
      </c>
      <c r="CL35" s="6">
        <v>0.5</v>
      </c>
      <c r="CM35" s="4" t="s">
        <v>101</v>
      </c>
      <c r="CN35" s="6" t="s">
        <v>101</v>
      </c>
      <c r="CO35" s="35">
        <v>5.9</v>
      </c>
      <c r="CP35" s="8">
        <v>43032</v>
      </c>
      <c r="CQ35" s="7">
        <v>0.45833333333333331</v>
      </c>
      <c r="CR35" s="170" t="s">
        <v>307</v>
      </c>
      <c r="CS35" s="160">
        <v>167</v>
      </c>
      <c r="CT35" s="18">
        <v>167.4</v>
      </c>
      <c r="CU35" s="165">
        <v>167.1</v>
      </c>
      <c r="CV35" s="175">
        <v>1</v>
      </c>
      <c r="CW35" s="18">
        <v>81.8</v>
      </c>
      <c r="CX35" s="18">
        <v>81.8</v>
      </c>
      <c r="CY35" s="165">
        <v>81.8</v>
      </c>
      <c r="CZ35" s="18">
        <v>1</v>
      </c>
      <c r="DA35" s="160">
        <v>120</v>
      </c>
      <c r="DB35" s="18">
        <v>122</v>
      </c>
      <c r="DC35" s="165">
        <v>121</v>
      </c>
      <c r="DD35" s="18">
        <v>73</v>
      </c>
      <c r="DE35" s="18">
        <v>75</v>
      </c>
      <c r="DF35" s="165">
        <v>72</v>
      </c>
      <c r="DG35" s="18">
        <v>74</v>
      </c>
      <c r="DH35" s="18">
        <v>81</v>
      </c>
      <c r="DI35" s="165">
        <v>71</v>
      </c>
      <c r="DJ35" s="18" t="s">
        <v>90</v>
      </c>
      <c r="DK35" s="18" t="s">
        <v>101</v>
      </c>
      <c r="DL35" s="18">
        <v>3</v>
      </c>
      <c r="DM35" s="18" t="s">
        <v>101</v>
      </c>
      <c r="DN35" s="18" t="s">
        <v>101</v>
      </c>
      <c r="DO35" s="236">
        <v>5.7</v>
      </c>
    </row>
    <row r="36" spans="1:119" customFormat="1" x14ac:dyDescent="0.25">
      <c r="A36" s="235">
        <v>35</v>
      </c>
      <c r="B36" s="4" t="s">
        <v>265</v>
      </c>
      <c r="C36" s="3">
        <v>42625</v>
      </c>
      <c r="D36" s="7">
        <v>0.40625</v>
      </c>
      <c r="E36" s="7" t="s">
        <v>254</v>
      </c>
      <c r="F36" s="17">
        <v>162.80000000000001</v>
      </c>
      <c r="G36" s="18">
        <v>162.80000000000001</v>
      </c>
      <c r="H36" s="18">
        <v>162.9</v>
      </c>
      <c r="I36" s="6">
        <v>2</v>
      </c>
      <c r="J36" s="17">
        <v>87.3</v>
      </c>
      <c r="K36" s="18">
        <v>87.3</v>
      </c>
      <c r="L36" s="18">
        <v>87.3</v>
      </c>
      <c r="M36" s="6">
        <v>1</v>
      </c>
      <c r="N36" s="4">
        <v>119</v>
      </c>
      <c r="O36" s="5">
        <v>118</v>
      </c>
      <c r="P36" s="6">
        <v>114</v>
      </c>
      <c r="Q36" s="4">
        <v>79</v>
      </c>
      <c r="R36" s="5">
        <v>78</v>
      </c>
      <c r="S36" s="6">
        <v>81</v>
      </c>
      <c r="T36" s="4">
        <v>70</v>
      </c>
      <c r="U36" s="5">
        <v>64</v>
      </c>
      <c r="V36" s="6">
        <v>58</v>
      </c>
      <c r="W36" s="2" t="s">
        <v>90</v>
      </c>
      <c r="X36" s="17">
        <v>1</v>
      </c>
      <c r="Y36" s="16" t="s">
        <v>62</v>
      </c>
      <c r="Z36" s="4" t="s">
        <v>62</v>
      </c>
      <c r="AA36" s="6" t="s">
        <v>62</v>
      </c>
      <c r="AB36" s="10">
        <v>6</v>
      </c>
      <c r="AC36" s="8">
        <v>42632</v>
      </c>
      <c r="AD36" s="7">
        <v>0.40625</v>
      </c>
      <c r="AE36" s="6" t="s">
        <v>100</v>
      </c>
      <c r="AF36" s="4">
        <v>121</v>
      </c>
      <c r="AG36" s="5">
        <v>97</v>
      </c>
      <c r="AH36" s="6">
        <v>119</v>
      </c>
      <c r="AI36" s="4">
        <v>82</v>
      </c>
      <c r="AJ36" s="5">
        <v>59</v>
      </c>
      <c r="AK36" s="6">
        <v>84</v>
      </c>
      <c r="AL36" s="4">
        <v>72</v>
      </c>
      <c r="AM36" s="5">
        <v>72</v>
      </c>
      <c r="AN36" s="6">
        <v>73</v>
      </c>
      <c r="AO36" s="11" t="s">
        <v>90</v>
      </c>
      <c r="AP36" s="8">
        <v>42667</v>
      </c>
      <c r="AQ36" s="7">
        <v>0.40625</v>
      </c>
      <c r="AR36" s="7" t="s">
        <v>256</v>
      </c>
      <c r="AS36" s="13">
        <v>162.9</v>
      </c>
      <c r="AT36" s="9">
        <v>162.9</v>
      </c>
      <c r="AU36" s="9">
        <v>163</v>
      </c>
      <c r="AV36" s="14"/>
      <c r="AW36" s="13">
        <v>87.5</v>
      </c>
      <c r="AX36" s="9">
        <v>87.5</v>
      </c>
      <c r="AY36" s="9">
        <v>87.5</v>
      </c>
      <c r="AZ36" s="14"/>
      <c r="BA36" s="13">
        <v>126</v>
      </c>
      <c r="BB36" s="9">
        <v>122</v>
      </c>
      <c r="BC36" s="14">
        <v>120</v>
      </c>
      <c r="BD36" s="13">
        <v>82</v>
      </c>
      <c r="BE36" s="9">
        <v>85</v>
      </c>
      <c r="BF36" s="14">
        <v>86</v>
      </c>
      <c r="BG36" s="13">
        <v>71</v>
      </c>
      <c r="BH36" s="9">
        <v>68</v>
      </c>
      <c r="BI36" s="9">
        <v>72</v>
      </c>
      <c r="BJ36" s="14" t="s">
        <v>90</v>
      </c>
      <c r="BK36" s="13">
        <v>1</v>
      </c>
      <c r="BL36" s="14" t="s">
        <v>62</v>
      </c>
      <c r="BM36" s="13" t="s">
        <v>62</v>
      </c>
      <c r="BN36" s="14" t="s">
        <v>62</v>
      </c>
      <c r="BO36" s="15">
        <v>5.7</v>
      </c>
      <c r="BP36" s="8">
        <v>42844</v>
      </c>
      <c r="BQ36" s="64">
        <v>0.60416666666666663</v>
      </c>
      <c r="BR36" s="64" t="s">
        <v>263</v>
      </c>
      <c r="BS36" s="13">
        <v>162.9</v>
      </c>
      <c r="BT36" s="9">
        <v>162.6</v>
      </c>
      <c r="BU36" s="9">
        <v>162.5</v>
      </c>
      <c r="BV36" s="14"/>
      <c r="BW36" s="13">
        <v>87.5</v>
      </c>
      <c r="BX36" s="9">
        <v>87.2</v>
      </c>
      <c r="BY36" s="9">
        <v>87.2</v>
      </c>
      <c r="BZ36" s="14"/>
      <c r="CA36" s="13">
        <v>148</v>
      </c>
      <c r="CB36" s="9">
        <v>145</v>
      </c>
      <c r="CC36" s="14">
        <v>141</v>
      </c>
      <c r="CD36" s="13">
        <v>95</v>
      </c>
      <c r="CE36" s="9">
        <v>94</v>
      </c>
      <c r="CF36" s="6">
        <v>93</v>
      </c>
      <c r="CG36" s="4">
        <v>82</v>
      </c>
      <c r="CH36" s="5">
        <v>82</v>
      </c>
      <c r="CI36" s="6">
        <v>81</v>
      </c>
      <c r="CJ36" s="2"/>
      <c r="CK36" s="4">
        <v>5.5</v>
      </c>
      <c r="CL36" s="6" t="s">
        <v>101</v>
      </c>
      <c r="CM36" s="4" t="s">
        <v>101</v>
      </c>
      <c r="CN36" s="6" t="s">
        <v>101</v>
      </c>
      <c r="CO36" s="35">
        <v>5.6</v>
      </c>
      <c r="CP36" s="8">
        <v>43032</v>
      </c>
      <c r="CQ36" s="7">
        <v>0.45833333333333331</v>
      </c>
      <c r="CR36" s="170" t="s">
        <v>307</v>
      </c>
      <c r="CS36" s="160">
        <v>162.30000000000001</v>
      </c>
      <c r="CT36" s="18">
        <v>162.5</v>
      </c>
      <c r="CU36" s="165">
        <v>162</v>
      </c>
      <c r="CV36" s="175"/>
      <c r="CW36" s="18">
        <v>82.2</v>
      </c>
      <c r="CX36" s="18">
        <v>82.2</v>
      </c>
      <c r="CY36" s="165">
        <v>82.2</v>
      </c>
      <c r="CZ36" s="18"/>
      <c r="DA36" s="160">
        <v>132</v>
      </c>
      <c r="DB36" s="18">
        <v>132</v>
      </c>
      <c r="DC36" s="165">
        <v>132</v>
      </c>
      <c r="DD36" s="18">
        <v>83</v>
      </c>
      <c r="DE36" s="18">
        <v>81</v>
      </c>
      <c r="DF36" s="165">
        <v>82</v>
      </c>
      <c r="DG36" s="18">
        <v>88</v>
      </c>
      <c r="DH36" s="18">
        <v>91</v>
      </c>
      <c r="DI36" s="165">
        <v>91</v>
      </c>
      <c r="DJ36" s="18" t="s">
        <v>90</v>
      </c>
      <c r="DK36" s="18" t="s">
        <v>101</v>
      </c>
      <c r="DL36" s="18">
        <v>6</v>
      </c>
      <c r="DM36" s="18" t="s">
        <v>101</v>
      </c>
      <c r="DN36" s="18" t="s">
        <v>101</v>
      </c>
      <c r="DO36" s="236">
        <v>5.8</v>
      </c>
    </row>
    <row r="37" spans="1:119" customFormat="1" x14ac:dyDescent="0.25">
      <c r="A37" s="235">
        <v>36</v>
      </c>
      <c r="B37" s="4" t="s">
        <v>265</v>
      </c>
      <c r="C37" s="3">
        <v>42625</v>
      </c>
      <c r="D37" s="7">
        <v>0.40625</v>
      </c>
      <c r="E37" s="7" t="s">
        <v>254</v>
      </c>
      <c r="F37" s="17">
        <v>168.7</v>
      </c>
      <c r="G37" s="18">
        <v>168.4</v>
      </c>
      <c r="H37" s="18">
        <v>168.2</v>
      </c>
      <c r="I37" s="6">
        <v>2</v>
      </c>
      <c r="J37" s="17">
        <v>90.1</v>
      </c>
      <c r="K37" s="18">
        <v>90.1</v>
      </c>
      <c r="L37" s="18">
        <v>90.1</v>
      </c>
      <c r="M37" s="6">
        <v>1</v>
      </c>
      <c r="N37" s="4">
        <v>99</v>
      </c>
      <c r="O37" s="5">
        <v>94</v>
      </c>
      <c r="P37" s="6">
        <v>95</v>
      </c>
      <c r="Q37" s="4">
        <v>59</v>
      </c>
      <c r="R37" s="5">
        <v>59</v>
      </c>
      <c r="S37" s="6">
        <v>60</v>
      </c>
      <c r="T37" s="4">
        <v>60</v>
      </c>
      <c r="U37" s="5">
        <v>64</v>
      </c>
      <c r="V37" s="6">
        <v>62</v>
      </c>
      <c r="W37" s="2" t="s">
        <v>89</v>
      </c>
      <c r="X37" s="17">
        <v>1</v>
      </c>
      <c r="Y37" s="16" t="s">
        <v>62</v>
      </c>
      <c r="Z37" s="4" t="s">
        <v>62</v>
      </c>
      <c r="AA37" s="6" t="s">
        <v>62</v>
      </c>
      <c r="AB37" s="10">
        <v>5.4</v>
      </c>
      <c r="AC37" s="8">
        <v>42632</v>
      </c>
      <c r="AD37" s="7">
        <v>0.40625</v>
      </c>
      <c r="AE37" s="6" t="s">
        <v>100</v>
      </c>
      <c r="AF37" s="4">
        <v>99</v>
      </c>
      <c r="AG37" s="5">
        <v>107</v>
      </c>
      <c r="AH37" s="6">
        <v>105</v>
      </c>
      <c r="AI37" s="4">
        <v>68</v>
      </c>
      <c r="AJ37" s="5">
        <v>71</v>
      </c>
      <c r="AK37" s="6">
        <v>71</v>
      </c>
      <c r="AL37" s="4">
        <v>60</v>
      </c>
      <c r="AM37" s="5">
        <v>67</v>
      </c>
      <c r="AN37" s="6">
        <v>60</v>
      </c>
      <c r="AO37" s="11" t="s">
        <v>89</v>
      </c>
      <c r="AP37" s="9"/>
      <c r="AQ37" s="7"/>
      <c r="AR37" s="7" t="s">
        <v>268</v>
      </c>
      <c r="AS37" s="13"/>
      <c r="AT37" s="9"/>
      <c r="AU37" s="9"/>
      <c r="AV37" s="14"/>
      <c r="AW37" s="13"/>
      <c r="AX37" s="9"/>
      <c r="AY37" s="9"/>
      <c r="AZ37" s="14"/>
      <c r="BA37" s="13"/>
      <c r="BB37" s="9"/>
      <c r="BC37" s="14"/>
      <c r="BD37" s="13"/>
      <c r="BE37" s="9"/>
      <c r="BF37" s="14"/>
      <c r="BG37" s="13"/>
      <c r="BH37" s="9"/>
      <c r="BI37" s="9"/>
      <c r="BJ37" s="14"/>
      <c r="BK37" s="13"/>
      <c r="BL37" s="14"/>
      <c r="BM37" s="13"/>
      <c r="BN37" s="14"/>
      <c r="BO37" s="15"/>
      <c r="BP37" s="9"/>
      <c r="BQ37" s="64"/>
      <c r="BR37" s="64" t="s">
        <v>268</v>
      </c>
      <c r="BS37" s="13"/>
      <c r="BT37" s="9"/>
      <c r="BU37" s="9"/>
      <c r="BV37" s="14"/>
      <c r="BW37" s="13"/>
      <c r="BX37" s="9"/>
      <c r="BY37" s="9"/>
      <c r="BZ37" s="14"/>
      <c r="CA37" s="13"/>
      <c r="CB37" s="9"/>
      <c r="CC37" s="14"/>
      <c r="CD37" s="13"/>
      <c r="CE37" s="9"/>
      <c r="CF37" s="6"/>
      <c r="CG37" s="4"/>
      <c r="CH37" s="5"/>
      <c r="CI37" s="6"/>
      <c r="CJ37" s="2"/>
      <c r="CK37" s="4"/>
      <c r="CL37" s="6"/>
      <c r="CM37" s="4"/>
      <c r="CN37" s="6"/>
      <c r="CO37" s="35"/>
      <c r="CP37" s="8"/>
      <c r="CQ37" s="7"/>
      <c r="CR37" s="170"/>
      <c r="CS37" s="160"/>
      <c r="CT37" s="18"/>
      <c r="CU37" s="165"/>
      <c r="CV37" s="175"/>
      <c r="CW37" s="18"/>
      <c r="CX37" s="18"/>
      <c r="CY37" s="165"/>
      <c r="CZ37" s="18"/>
      <c r="DA37" s="160"/>
      <c r="DB37" s="18"/>
      <c r="DC37" s="165"/>
      <c r="DD37" s="18"/>
      <c r="DE37" s="18"/>
      <c r="DF37" s="165"/>
      <c r="DG37" s="18"/>
      <c r="DH37" s="18"/>
      <c r="DI37" s="165"/>
      <c r="DJ37" s="18"/>
      <c r="DK37" s="18"/>
      <c r="DL37" s="18"/>
      <c r="DM37" s="18"/>
      <c r="DN37" s="18"/>
      <c r="DO37" s="236"/>
    </row>
    <row r="38" spans="1:119" customFormat="1" x14ac:dyDescent="0.25">
      <c r="A38" s="235">
        <v>37</v>
      </c>
      <c r="B38" s="4" t="s">
        <v>265</v>
      </c>
      <c r="C38" s="3">
        <v>42625</v>
      </c>
      <c r="D38" s="7">
        <v>0.40625</v>
      </c>
      <c r="E38" s="7" t="s">
        <v>254</v>
      </c>
      <c r="F38" s="17">
        <v>160.19999999999999</v>
      </c>
      <c r="G38" s="18">
        <v>160.1</v>
      </c>
      <c r="H38" s="18">
        <v>160</v>
      </c>
      <c r="I38" s="6">
        <v>2</v>
      </c>
      <c r="J38" s="17">
        <v>82.7</v>
      </c>
      <c r="K38" s="18">
        <v>82.7</v>
      </c>
      <c r="L38" s="18">
        <v>82.7</v>
      </c>
      <c r="M38" s="6">
        <v>1</v>
      </c>
      <c r="N38" s="4">
        <v>123</v>
      </c>
      <c r="O38" s="5">
        <v>119</v>
      </c>
      <c r="P38" s="6">
        <v>117</v>
      </c>
      <c r="Q38" s="4">
        <v>81</v>
      </c>
      <c r="R38" s="5">
        <v>83</v>
      </c>
      <c r="S38" s="6">
        <v>82</v>
      </c>
      <c r="T38" s="4">
        <v>82</v>
      </c>
      <c r="U38" s="5">
        <v>81</v>
      </c>
      <c r="V38" s="6">
        <v>82</v>
      </c>
      <c r="W38" s="2" t="s">
        <v>90</v>
      </c>
      <c r="X38" s="17">
        <v>1</v>
      </c>
      <c r="Y38" s="16" t="s">
        <v>62</v>
      </c>
      <c r="Z38" s="4" t="s">
        <v>62</v>
      </c>
      <c r="AA38" s="6" t="s">
        <v>62</v>
      </c>
      <c r="AB38" s="10">
        <v>5.9</v>
      </c>
      <c r="AC38" s="8"/>
      <c r="AD38" s="7"/>
      <c r="AE38" s="6"/>
      <c r="AF38" s="4"/>
      <c r="AG38" s="5"/>
      <c r="AH38" s="6"/>
      <c r="AI38" s="4"/>
      <c r="AJ38" s="5"/>
      <c r="AK38" s="6"/>
      <c r="AL38" s="4"/>
      <c r="AM38" s="5"/>
      <c r="AN38" s="6"/>
      <c r="AO38" s="11"/>
      <c r="AP38" s="9"/>
      <c r="AQ38" s="7"/>
      <c r="AR38" s="7" t="s">
        <v>268</v>
      </c>
      <c r="AS38" s="13"/>
      <c r="AT38" s="9"/>
      <c r="AU38" s="9"/>
      <c r="AV38" s="14"/>
      <c r="AW38" s="13"/>
      <c r="AX38" s="9"/>
      <c r="AY38" s="9"/>
      <c r="AZ38" s="14"/>
      <c r="BA38" s="13"/>
      <c r="BB38" s="9"/>
      <c r="BC38" s="14"/>
      <c r="BD38" s="13"/>
      <c r="BE38" s="9"/>
      <c r="BF38" s="14"/>
      <c r="BG38" s="13"/>
      <c r="BH38" s="9"/>
      <c r="BI38" s="9"/>
      <c r="BJ38" s="14"/>
      <c r="BK38" s="13"/>
      <c r="BL38" s="14"/>
      <c r="BM38" s="13"/>
      <c r="BN38" s="14"/>
      <c r="BO38" s="15"/>
      <c r="BP38" s="9"/>
      <c r="BQ38" s="64"/>
      <c r="BR38" s="64" t="s">
        <v>268</v>
      </c>
      <c r="BS38" s="13"/>
      <c r="BT38" s="9"/>
      <c r="BU38" s="9"/>
      <c r="BV38" s="14"/>
      <c r="BW38" s="13"/>
      <c r="BX38" s="9"/>
      <c r="BY38" s="9"/>
      <c r="BZ38" s="14"/>
      <c r="CA38" s="13"/>
      <c r="CB38" s="9"/>
      <c r="CC38" s="14"/>
      <c r="CD38" s="13"/>
      <c r="CE38" s="9"/>
      <c r="CF38" s="6"/>
      <c r="CG38" s="4"/>
      <c r="CH38" s="5"/>
      <c r="CI38" s="6"/>
      <c r="CJ38" s="2"/>
      <c r="CK38" s="4"/>
      <c r="CL38" s="6"/>
      <c r="CM38" s="4"/>
      <c r="CN38" s="6"/>
      <c r="CO38" s="35"/>
      <c r="CP38" s="8"/>
      <c r="CQ38" s="7"/>
      <c r="CR38" s="170"/>
      <c r="CS38" s="160"/>
      <c r="CT38" s="18"/>
      <c r="CU38" s="165"/>
      <c r="CV38" s="175"/>
      <c r="CW38" s="18"/>
      <c r="CX38" s="18"/>
      <c r="CY38" s="165"/>
      <c r="CZ38" s="18"/>
      <c r="DA38" s="160"/>
      <c r="DB38" s="18"/>
      <c r="DC38" s="165"/>
      <c r="DD38" s="18"/>
      <c r="DE38" s="18"/>
      <c r="DF38" s="165"/>
      <c r="DG38" s="18"/>
      <c r="DH38" s="18"/>
      <c r="DI38" s="165"/>
      <c r="DJ38" s="18"/>
      <c r="DK38" s="18"/>
      <c r="DL38" s="18"/>
      <c r="DM38" s="18"/>
      <c r="DN38" s="18"/>
      <c r="DO38" s="236"/>
    </row>
    <row r="39" spans="1:119" customFormat="1" x14ac:dyDescent="0.25">
      <c r="A39" s="235">
        <v>38</v>
      </c>
      <c r="B39" s="4" t="s">
        <v>265</v>
      </c>
      <c r="C39" s="3">
        <v>42625</v>
      </c>
      <c r="D39" s="7">
        <v>0.40625</v>
      </c>
      <c r="E39" s="7" t="s">
        <v>254</v>
      </c>
      <c r="F39" s="17">
        <v>156.6</v>
      </c>
      <c r="G39" s="18">
        <v>156.6</v>
      </c>
      <c r="H39" s="18">
        <v>156.9</v>
      </c>
      <c r="I39" s="6">
        <v>2</v>
      </c>
      <c r="J39" s="17">
        <v>82</v>
      </c>
      <c r="K39" s="18">
        <v>82</v>
      </c>
      <c r="L39" s="18">
        <v>82</v>
      </c>
      <c r="M39" s="6">
        <v>1</v>
      </c>
      <c r="N39" s="4">
        <v>121</v>
      </c>
      <c r="O39" s="5">
        <v>119</v>
      </c>
      <c r="P39" s="6">
        <v>114</v>
      </c>
      <c r="Q39" s="4">
        <v>96</v>
      </c>
      <c r="R39" s="5">
        <v>91</v>
      </c>
      <c r="S39" s="6">
        <v>95</v>
      </c>
      <c r="T39" s="4">
        <v>60</v>
      </c>
      <c r="U39" s="5">
        <v>62</v>
      </c>
      <c r="V39" s="6">
        <v>71</v>
      </c>
      <c r="W39" s="2" t="s">
        <v>91</v>
      </c>
      <c r="X39" s="17">
        <v>1</v>
      </c>
      <c r="Y39" s="16" t="s">
        <v>62</v>
      </c>
      <c r="Z39" s="4" t="s">
        <v>62</v>
      </c>
      <c r="AA39" s="6" t="s">
        <v>62</v>
      </c>
      <c r="AB39" s="10">
        <v>4.7</v>
      </c>
      <c r="AC39" s="8">
        <v>42632</v>
      </c>
      <c r="AD39" s="7">
        <v>0.40625</v>
      </c>
      <c r="AE39" s="6" t="s">
        <v>100</v>
      </c>
      <c r="AF39" s="4">
        <v>117</v>
      </c>
      <c r="AG39" s="5">
        <v>116</v>
      </c>
      <c r="AH39" s="6">
        <v>110</v>
      </c>
      <c r="AI39" s="4">
        <v>87</v>
      </c>
      <c r="AJ39" s="5">
        <v>83</v>
      </c>
      <c r="AK39" s="6">
        <v>87</v>
      </c>
      <c r="AL39" s="4">
        <v>52</v>
      </c>
      <c r="AM39" s="5">
        <v>54</v>
      </c>
      <c r="AN39" s="6">
        <v>57</v>
      </c>
      <c r="AO39" s="11" t="s">
        <v>91</v>
      </c>
      <c r="AP39" s="8">
        <v>42667</v>
      </c>
      <c r="AQ39" s="7">
        <v>0.40625</v>
      </c>
      <c r="AR39" s="7" t="s">
        <v>256</v>
      </c>
      <c r="AS39" s="13">
        <v>156.19999999999999</v>
      </c>
      <c r="AT39" s="9">
        <v>156.4</v>
      </c>
      <c r="AU39" s="9">
        <v>156.4</v>
      </c>
      <c r="AV39" s="14"/>
      <c r="AW39" s="13">
        <v>81.099999999999994</v>
      </c>
      <c r="AX39" s="9">
        <v>81.099999999999994</v>
      </c>
      <c r="AY39" s="9"/>
      <c r="AZ39" s="14"/>
      <c r="BA39" s="13">
        <v>123</v>
      </c>
      <c r="BB39" s="9">
        <v>131</v>
      </c>
      <c r="BC39" s="14">
        <v>114</v>
      </c>
      <c r="BD39" s="13">
        <v>91</v>
      </c>
      <c r="BE39" s="9">
        <v>96</v>
      </c>
      <c r="BF39" s="14">
        <v>87</v>
      </c>
      <c r="BG39" s="13">
        <v>64</v>
      </c>
      <c r="BH39" s="9">
        <v>59</v>
      </c>
      <c r="BI39" s="9">
        <v>64</v>
      </c>
      <c r="BJ39" s="14"/>
      <c r="BK39" s="13">
        <v>0.33</v>
      </c>
      <c r="BL39" s="14" t="s">
        <v>62</v>
      </c>
      <c r="BM39" s="13" t="s">
        <v>62</v>
      </c>
      <c r="BN39" s="14" t="s">
        <v>62</v>
      </c>
      <c r="BO39" s="15">
        <v>5.0999999999999996</v>
      </c>
      <c r="BP39" s="8">
        <v>42844</v>
      </c>
      <c r="BQ39" s="64">
        <v>0.60416666666666663</v>
      </c>
      <c r="BR39" s="64" t="s">
        <v>263</v>
      </c>
      <c r="BS39" s="13">
        <v>156</v>
      </c>
      <c r="BT39" s="9">
        <v>156.4</v>
      </c>
      <c r="BU39" s="9">
        <v>156.30000000000001</v>
      </c>
      <c r="BV39" s="14"/>
      <c r="BW39" s="13">
        <v>81</v>
      </c>
      <c r="BX39" s="9">
        <v>81</v>
      </c>
      <c r="BY39" s="9"/>
      <c r="BZ39" s="14"/>
      <c r="CA39" s="13">
        <v>142</v>
      </c>
      <c r="CB39" s="9">
        <v>114</v>
      </c>
      <c r="CC39" s="14">
        <v>114</v>
      </c>
      <c r="CD39" s="13">
        <v>92</v>
      </c>
      <c r="CE39" s="9">
        <v>90</v>
      </c>
      <c r="CF39" s="6">
        <v>88</v>
      </c>
      <c r="CG39" s="4">
        <v>68</v>
      </c>
      <c r="CH39" s="5">
        <v>69</v>
      </c>
      <c r="CI39" s="6">
        <v>68</v>
      </c>
      <c r="CJ39" s="2"/>
      <c r="CK39" s="4">
        <v>6</v>
      </c>
      <c r="CL39" s="6">
        <v>6.75</v>
      </c>
      <c r="CM39" s="4" t="s">
        <v>101</v>
      </c>
      <c r="CN39" s="6" t="s">
        <v>101</v>
      </c>
      <c r="CO39" s="35">
        <v>5.0999999999999996</v>
      </c>
      <c r="CP39" s="8">
        <v>43032</v>
      </c>
      <c r="CQ39" s="7">
        <v>0.58333333333333337</v>
      </c>
      <c r="CR39" s="170" t="s">
        <v>307</v>
      </c>
      <c r="CS39" s="160">
        <v>155.4</v>
      </c>
      <c r="CT39" s="18">
        <v>155.30000000000001</v>
      </c>
      <c r="CU39" s="165">
        <v>155.6</v>
      </c>
      <c r="CV39" s="175"/>
      <c r="CW39" s="18">
        <v>76.5</v>
      </c>
      <c r="CX39" s="18">
        <v>74.900000000000006</v>
      </c>
      <c r="CY39" s="165">
        <v>74.900000000000006</v>
      </c>
      <c r="CZ39" s="18"/>
      <c r="DA39" s="160">
        <v>129</v>
      </c>
      <c r="DB39" s="18">
        <v>131</v>
      </c>
      <c r="DC39" s="165">
        <v>125</v>
      </c>
      <c r="DD39" s="18">
        <v>96</v>
      </c>
      <c r="DE39" s="18">
        <v>86</v>
      </c>
      <c r="DF39" s="165">
        <v>87</v>
      </c>
      <c r="DG39" s="18">
        <v>76</v>
      </c>
      <c r="DH39" s="18">
        <v>70</v>
      </c>
      <c r="DI39" s="165">
        <v>73</v>
      </c>
      <c r="DJ39" s="18"/>
      <c r="DK39" s="18">
        <v>4</v>
      </c>
      <c r="DL39" s="18">
        <v>7</v>
      </c>
      <c r="DM39" s="18" t="s">
        <v>101</v>
      </c>
      <c r="DN39" s="18" t="s">
        <v>101</v>
      </c>
      <c r="DO39" s="236">
        <v>5.0999999999999996</v>
      </c>
    </row>
    <row r="40" spans="1:119" customFormat="1" x14ac:dyDescent="0.25">
      <c r="A40" s="235">
        <v>39</v>
      </c>
      <c r="B40" s="4" t="s">
        <v>265</v>
      </c>
      <c r="C40" s="3">
        <v>42625</v>
      </c>
      <c r="D40" s="7">
        <v>0.40625</v>
      </c>
      <c r="E40" s="7" t="s">
        <v>254</v>
      </c>
      <c r="F40" s="17">
        <v>171.5</v>
      </c>
      <c r="G40" s="18">
        <v>171.6</v>
      </c>
      <c r="H40" s="18">
        <v>171.4</v>
      </c>
      <c r="I40" s="6">
        <v>2</v>
      </c>
      <c r="J40" s="17">
        <v>80.7</v>
      </c>
      <c r="K40" s="18">
        <v>80.7</v>
      </c>
      <c r="L40" s="18">
        <v>80.7</v>
      </c>
      <c r="M40" s="6">
        <v>1</v>
      </c>
      <c r="N40" s="4">
        <v>96</v>
      </c>
      <c r="O40" s="5">
        <v>98</v>
      </c>
      <c r="P40" s="6">
        <v>96</v>
      </c>
      <c r="Q40" s="4">
        <v>66</v>
      </c>
      <c r="R40" s="5">
        <v>68</v>
      </c>
      <c r="S40" s="6">
        <v>68</v>
      </c>
      <c r="T40" s="4">
        <v>54</v>
      </c>
      <c r="U40" s="5">
        <v>67</v>
      </c>
      <c r="V40" s="6">
        <v>64</v>
      </c>
      <c r="W40" s="2" t="s">
        <v>59</v>
      </c>
      <c r="X40" s="17" t="s">
        <v>62</v>
      </c>
      <c r="Y40" s="16" t="s">
        <v>62</v>
      </c>
      <c r="Z40" s="4" t="s">
        <v>62</v>
      </c>
      <c r="AA40" s="6" t="s">
        <v>62</v>
      </c>
      <c r="AB40" s="10">
        <v>5.8</v>
      </c>
      <c r="AC40" s="8">
        <v>42632</v>
      </c>
      <c r="AD40" s="7">
        <v>0.40625</v>
      </c>
      <c r="AE40" s="6" t="s">
        <v>100</v>
      </c>
      <c r="AF40" s="4">
        <v>105</v>
      </c>
      <c r="AG40" s="5">
        <v>103</v>
      </c>
      <c r="AH40" s="6">
        <v>102</v>
      </c>
      <c r="AI40" s="4">
        <v>69</v>
      </c>
      <c r="AJ40" s="5">
        <v>68</v>
      </c>
      <c r="AK40" s="6">
        <v>69</v>
      </c>
      <c r="AL40" s="4">
        <v>49</v>
      </c>
      <c r="AM40" s="5">
        <v>51</v>
      </c>
      <c r="AN40" s="6">
        <v>53</v>
      </c>
      <c r="AO40" s="11" t="s">
        <v>59</v>
      </c>
      <c r="AP40" s="8">
        <v>42667</v>
      </c>
      <c r="AQ40" s="7">
        <v>0.40625</v>
      </c>
      <c r="AR40" s="7" t="s">
        <v>256</v>
      </c>
      <c r="AS40" s="13">
        <v>171.7</v>
      </c>
      <c r="AT40" s="9">
        <v>171.9</v>
      </c>
      <c r="AU40" s="9">
        <v>171.8</v>
      </c>
      <c r="AV40" s="14"/>
      <c r="AW40" s="13">
        <v>80</v>
      </c>
      <c r="AX40" s="9">
        <v>80</v>
      </c>
      <c r="AY40" s="9">
        <v>80</v>
      </c>
      <c r="AZ40" s="14"/>
      <c r="BA40" s="13">
        <v>111</v>
      </c>
      <c r="BB40" s="9">
        <v>108</v>
      </c>
      <c r="BC40" s="14">
        <v>112</v>
      </c>
      <c r="BD40" s="13">
        <v>75</v>
      </c>
      <c r="BE40" s="9">
        <v>65</v>
      </c>
      <c r="BF40" s="14">
        <v>61</v>
      </c>
      <c r="BG40" s="13">
        <v>61</v>
      </c>
      <c r="BH40" s="9">
        <v>58</v>
      </c>
      <c r="BI40" s="9">
        <v>55</v>
      </c>
      <c r="BJ40" s="14" t="s">
        <v>59</v>
      </c>
      <c r="BK40" s="13">
        <v>0.33</v>
      </c>
      <c r="BL40" s="14" t="s">
        <v>62</v>
      </c>
      <c r="BM40" s="13" t="s">
        <v>62</v>
      </c>
      <c r="BN40" s="14" t="s">
        <v>62</v>
      </c>
      <c r="BO40" s="15">
        <v>4.7</v>
      </c>
      <c r="BP40" s="8">
        <v>42845</v>
      </c>
      <c r="BQ40" s="64">
        <v>0.60416666666666663</v>
      </c>
      <c r="BR40" s="64" t="s">
        <v>263</v>
      </c>
      <c r="BS40" s="13">
        <v>171.8</v>
      </c>
      <c r="BT40" s="9">
        <v>172.6</v>
      </c>
      <c r="BU40" s="9">
        <v>171.7</v>
      </c>
      <c r="BV40" s="14"/>
      <c r="BW40" s="13">
        <v>76.400000000000006</v>
      </c>
      <c r="BX40" s="9">
        <v>76.400000000000006</v>
      </c>
      <c r="BY40" s="9"/>
      <c r="BZ40" s="14"/>
      <c r="CA40" s="13">
        <v>109</v>
      </c>
      <c r="CB40" s="9">
        <v>103</v>
      </c>
      <c r="CC40" s="14">
        <v>105</v>
      </c>
      <c r="CD40" s="13">
        <v>61</v>
      </c>
      <c r="CE40" s="9">
        <v>68</v>
      </c>
      <c r="CF40" s="6">
        <v>65</v>
      </c>
      <c r="CG40" s="4">
        <v>71</v>
      </c>
      <c r="CH40" s="5">
        <v>81</v>
      </c>
      <c r="CI40" s="6">
        <v>82</v>
      </c>
      <c r="CJ40" s="2"/>
      <c r="CK40" s="4">
        <v>11.5</v>
      </c>
      <c r="CL40" s="6" t="s">
        <v>101</v>
      </c>
      <c r="CM40" s="4" t="s">
        <v>101</v>
      </c>
      <c r="CN40" s="6" t="s">
        <v>101</v>
      </c>
      <c r="CO40" s="35">
        <v>5.2</v>
      </c>
      <c r="CP40" s="8">
        <v>43032</v>
      </c>
      <c r="CQ40" s="7">
        <v>0.58333333333333337</v>
      </c>
      <c r="CR40" s="170" t="s">
        <v>304</v>
      </c>
      <c r="CS40" s="160">
        <v>171.8</v>
      </c>
      <c r="CT40" s="18">
        <v>171.6</v>
      </c>
      <c r="CU40" s="165">
        <v>171.9</v>
      </c>
      <c r="CV40" s="175">
        <v>1</v>
      </c>
      <c r="CW40" s="18">
        <v>85.3</v>
      </c>
      <c r="CX40" s="18">
        <v>85.3</v>
      </c>
      <c r="CY40" s="165">
        <v>85.3</v>
      </c>
      <c r="CZ40" s="18">
        <v>1</v>
      </c>
      <c r="DA40" s="160">
        <v>107</v>
      </c>
      <c r="DB40" s="18">
        <v>99</v>
      </c>
      <c r="DC40" s="165">
        <v>95</v>
      </c>
      <c r="DD40" s="18">
        <v>61</v>
      </c>
      <c r="DE40" s="18">
        <v>58</v>
      </c>
      <c r="DF40" s="165">
        <v>60</v>
      </c>
      <c r="DG40" s="18">
        <v>69</v>
      </c>
      <c r="DH40" s="18">
        <v>77</v>
      </c>
      <c r="DI40" s="165">
        <v>75</v>
      </c>
      <c r="DJ40" s="18" t="s">
        <v>89</v>
      </c>
      <c r="DK40" s="18" t="s">
        <v>101</v>
      </c>
      <c r="DL40" s="18" t="s">
        <v>101</v>
      </c>
      <c r="DM40" s="18" t="s">
        <v>101</v>
      </c>
      <c r="DN40" s="18" t="s">
        <v>101</v>
      </c>
      <c r="DO40" s="236">
        <v>5.5</v>
      </c>
    </row>
    <row r="41" spans="1:119" customFormat="1" x14ac:dyDescent="0.25">
      <c r="A41" s="235">
        <v>40</v>
      </c>
      <c r="B41" s="4" t="s">
        <v>265</v>
      </c>
      <c r="C41" s="3">
        <v>42625</v>
      </c>
      <c r="D41" s="7">
        <v>0.40625</v>
      </c>
      <c r="E41" s="7" t="s">
        <v>254</v>
      </c>
      <c r="F41" s="17">
        <v>146.69999999999999</v>
      </c>
      <c r="G41" s="18">
        <v>147</v>
      </c>
      <c r="H41" s="18">
        <v>146.80000000000001</v>
      </c>
      <c r="I41" s="6">
        <v>2</v>
      </c>
      <c r="J41" s="17">
        <v>75.3</v>
      </c>
      <c r="K41" s="18">
        <v>74.3</v>
      </c>
      <c r="L41" s="18">
        <v>74.3</v>
      </c>
      <c r="M41" s="6">
        <v>1</v>
      </c>
      <c r="N41" s="4">
        <v>139</v>
      </c>
      <c r="O41" s="5">
        <v>122</v>
      </c>
      <c r="P41" s="6">
        <v>120</v>
      </c>
      <c r="Q41" s="4">
        <v>77</v>
      </c>
      <c r="R41" s="5">
        <v>70</v>
      </c>
      <c r="S41" s="6">
        <v>75</v>
      </c>
      <c r="T41" s="4">
        <v>74</v>
      </c>
      <c r="U41" s="5">
        <v>73</v>
      </c>
      <c r="V41" s="6">
        <v>73</v>
      </c>
      <c r="W41" s="2"/>
      <c r="X41" s="17" t="s">
        <v>62</v>
      </c>
      <c r="Y41" s="16" t="s">
        <v>62</v>
      </c>
      <c r="Z41" s="4" t="s">
        <v>62</v>
      </c>
      <c r="AA41" s="6" t="s">
        <v>92</v>
      </c>
      <c r="AB41" s="10">
        <v>7.6</v>
      </c>
      <c r="AC41" s="8">
        <v>42632</v>
      </c>
      <c r="AD41" s="7">
        <v>0.40625</v>
      </c>
      <c r="AE41" s="6" t="s">
        <v>100</v>
      </c>
      <c r="AF41" s="4">
        <v>154</v>
      </c>
      <c r="AG41" s="5">
        <v>147</v>
      </c>
      <c r="AH41" s="6">
        <v>134</v>
      </c>
      <c r="AI41" s="4">
        <v>88</v>
      </c>
      <c r="AJ41" s="5">
        <v>82</v>
      </c>
      <c r="AK41" s="6">
        <v>84</v>
      </c>
      <c r="AL41" s="4">
        <v>69</v>
      </c>
      <c r="AM41" s="5">
        <v>66</v>
      </c>
      <c r="AN41" s="6">
        <v>66</v>
      </c>
      <c r="AO41" s="11" t="s">
        <v>59</v>
      </c>
      <c r="AP41" s="8">
        <v>42667</v>
      </c>
      <c r="AQ41" s="7">
        <v>0.40625</v>
      </c>
      <c r="AR41" s="7" t="s">
        <v>256</v>
      </c>
      <c r="AS41" s="13">
        <v>147</v>
      </c>
      <c r="AT41" s="9">
        <v>146.6</v>
      </c>
      <c r="AU41" s="9">
        <v>146.6</v>
      </c>
      <c r="AV41" s="14">
        <v>2</v>
      </c>
      <c r="AW41" s="13">
        <v>71.900000000000006</v>
      </c>
      <c r="AX41" s="9">
        <v>71.900000000000006</v>
      </c>
      <c r="AY41" s="9">
        <v>71.900000000000006</v>
      </c>
      <c r="AZ41" s="14">
        <v>2</v>
      </c>
      <c r="BA41" s="13">
        <v>127</v>
      </c>
      <c r="BB41" s="9">
        <v>134</v>
      </c>
      <c r="BC41" s="14">
        <v>141</v>
      </c>
      <c r="BD41" s="13">
        <v>77</v>
      </c>
      <c r="BE41" s="9">
        <v>78</v>
      </c>
      <c r="BF41" s="14">
        <v>76</v>
      </c>
      <c r="BG41" s="13">
        <v>67</v>
      </c>
      <c r="BH41" s="9">
        <v>65</v>
      </c>
      <c r="BI41" s="9">
        <v>65</v>
      </c>
      <c r="BJ41" s="14" t="s">
        <v>59</v>
      </c>
      <c r="BK41" s="13">
        <v>0.33</v>
      </c>
      <c r="BL41" s="14" t="s">
        <v>62</v>
      </c>
      <c r="BM41" s="13" t="s">
        <v>92</v>
      </c>
      <c r="BN41" s="14" t="s">
        <v>92</v>
      </c>
      <c r="BO41" s="35">
        <v>7</v>
      </c>
      <c r="BP41" s="8">
        <v>42844</v>
      </c>
      <c r="BQ41" s="64">
        <v>0.60416666666666663</v>
      </c>
      <c r="BR41" s="64" t="s">
        <v>263</v>
      </c>
      <c r="BS41" s="13">
        <v>146.5</v>
      </c>
      <c r="BT41" s="9">
        <v>145.80000000000001</v>
      </c>
      <c r="BU41" s="9">
        <v>146.1</v>
      </c>
      <c r="BV41" s="14"/>
      <c r="BW41" s="13">
        <v>70</v>
      </c>
      <c r="BX41" s="9">
        <v>70</v>
      </c>
      <c r="BY41" s="9"/>
      <c r="BZ41" s="14"/>
      <c r="CA41" s="13">
        <v>113</v>
      </c>
      <c r="CB41" s="9">
        <v>106</v>
      </c>
      <c r="CC41" s="14">
        <v>106</v>
      </c>
      <c r="CD41" s="13">
        <v>69</v>
      </c>
      <c r="CE41" s="9">
        <v>69</v>
      </c>
      <c r="CF41" s="6">
        <v>69</v>
      </c>
      <c r="CG41" s="4">
        <v>78</v>
      </c>
      <c r="CH41" s="5">
        <v>78</v>
      </c>
      <c r="CI41" s="6">
        <v>76</v>
      </c>
      <c r="CJ41" s="2"/>
      <c r="CK41" s="4" t="s">
        <v>101</v>
      </c>
      <c r="CL41" s="6" t="s">
        <v>101</v>
      </c>
      <c r="CM41" s="4" t="s">
        <v>95</v>
      </c>
      <c r="CN41" s="6" t="s">
        <v>95</v>
      </c>
      <c r="CO41" s="35">
        <v>6.7</v>
      </c>
      <c r="CP41" s="8"/>
      <c r="CQ41" s="7"/>
      <c r="CR41" s="170"/>
      <c r="CS41" s="160"/>
      <c r="CT41" s="18"/>
      <c r="CU41" s="165"/>
      <c r="CV41" s="175"/>
      <c r="CW41" s="18"/>
      <c r="CX41" s="18"/>
      <c r="CY41" s="165"/>
      <c r="CZ41" s="18"/>
      <c r="DA41" s="160"/>
      <c r="DB41" s="18"/>
      <c r="DC41" s="165"/>
      <c r="DD41" s="18"/>
      <c r="DE41" s="18"/>
      <c r="DF41" s="165"/>
      <c r="DG41" s="18"/>
      <c r="DH41" s="18"/>
      <c r="DI41" s="165"/>
      <c r="DJ41" s="18"/>
      <c r="DK41" s="18"/>
      <c r="DL41" s="18"/>
      <c r="DM41" s="18"/>
      <c r="DN41" s="18"/>
      <c r="DO41" s="236"/>
    </row>
    <row r="42" spans="1:119" customFormat="1" x14ac:dyDescent="0.25">
      <c r="A42" s="235">
        <v>41</v>
      </c>
      <c r="B42" s="4" t="s">
        <v>265</v>
      </c>
      <c r="C42" s="3">
        <v>42625</v>
      </c>
      <c r="D42" s="7">
        <v>0.40625</v>
      </c>
      <c r="E42" s="7" t="s">
        <v>254</v>
      </c>
      <c r="F42" s="17">
        <v>147.1</v>
      </c>
      <c r="G42" s="18">
        <v>146.80000000000001</v>
      </c>
      <c r="H42" s="18">
        <v>146.69999999999999</v>
      </c>
      <c r="I42" s="6">
        <v>2</v>
      </c>
      <c r="J42" s="17">
        <v>71.7</v>
      </c>
      <c r="K42" s="18">
        <v>71.7</v>
      </c>
      <c r="L42" s="18">
        <v>71.7</v>
      </c>
      <c r="M42" s="6">
        <v>1</v>
      </c>
      <c r="N42" s="4">
        <v>95</v>
      </c>
      <c r="O42" s="5">
        <v>95</v>
      </c>
      <c r="P42" s="6">
        <v>101</v>
      </c>
      <c r="Q42" s="4">
        <v>76</v>
      </c>
      <c r="R42" s="5">
        <v>73</v>
      </c>
      <c r="S42" s="6">
        <v>73</v>
      </c>
      <c r="T42" s="4">
        <v>77</v>
      </c>
      <c r="U42" s="5">
        <v>81</v>
      </c>
      <c r="V42" s="6">
        <v>77</v>
      </c>
      <c r="W42" s="2" t="s">
        <v>89</v>
      </c>
      <c r="X42" s="17">
        <v>1</v>
      </c>
      <c r="Y42" s="16" t="s">
        <v>62</v>
      </c>
      <c r="Z42" s="4" t="s">
        <v>62</v>
      </c>
      <c r="AA42" s="6" t="s">
        <v>62</v>
      </c>
      <c r="AB42" s="10"/>
      <c r="AC42" s="8">
        <v>42632</v>
      </c>
      <c r="AD42" s="7">
        <v>0.40625</v>
      </c>
      <c r="AE42" s="6" t="s">
        <v>100</v>
      </c>
      <c r="AF42" s="4">
        <v>102</v>
      </c>
      <c r="AG42" s="5">
        <v>97</v>
      </c>
      <c r="AH42" s="6">
        <v>95</v>
      </c>
      <c r="AI42" s="4">
        <v>79</v>
      </c>
      <c r="AJ42" s="5">
        <v>78</v>
      </c>
      <c r="AK42" s="6">
        <v>79</v>
      </c>
      <c r="AL42" s="4">
        <v>88</v>
      </c>
      <c r="AM42" s="5">
        <v>83</v>
      </c>
      <c r="AN42" s="6">
        <v>96</v>
      </c>
      <c r="AO42" s="11" t="s">
        <v>89</v>
      </c>
      <c r="AP42" s="8">
        <v>42667</v>
      </c>
      <c r="AQ42" s="7">
        <v>0.40625</v>
      </c>
      <c r="AR42" s="7" t="s">
        <v>256</v>
      </c>
      <c r="AS42" s="13">
        <v>146.19999999999999</v>
      </c>
      <c r="AT42" s="9">
        <v>146.4</v>
      </c>
      <c r="AU42" s="9">
        <v>146.4</v>
      </c>
      <c r="AV42" s="14">
        <v>2</v>
      </c>
      <c r="AW42" s="13">
        <v>71.900000000000006</v>
      </c>
      <c r="AX42" s="9">
        <v>71.900000000000006</v>
      </c>
      <c r="AY42" s="9">
        <v>71.900000000000006</v>
      </c>
      <c r="AZ42" s="14">
        <v>2</v>
      </c>
      <c r="BA42" s="13">
        <v>95</v>
      </c>
      <c r="BB42" s="9">
        <v>94</v>
      </c>
      <c r="BC42" s="14">
        <v>98</v>
      </c>
      <c r="BD42" s="13">
        <v>77</v>
      </c>
      <c r="BE42" s="9">
        <v>75</v>
      </c>
      <c r="BF42" s="14">
        <v>80</v>
      </c>
      <c r="BG42" s="13">
        <v>70</v>
      </c>
      <c r="BH42" s="9">
        <v>82</v>
      </c>
      <c r="BI42" s="9">
        <v>83</v>
      </c>
      <c r="BJ42" s="14" t="s">
        <v>89</v>
      </c>
      <c r="BK42" s="13">
        <v>1</v>
      </c>
      <c r="BL42" s="14" t="s">
        <v>62</v>
      </c>
      <c r="BM42" s="13" t="s">
        <v>62</v>
      </c>
      <c r="BN42" s="14" t="s">
        <v>62</v>
      </c>
      <c r="BO42" s="15">
        <v>5.7</v>
      </c>
      <c r="BP42" s="8">
        <v>42844</v>
      </c>
      <c r="BQ42" s="64">
        <v>0.60416666666666663</v>
      </c>
      <c r="BR42" s="64" t="s">
        <v>263</v>
      </c>
      <c r="BS42" s="13">
        <v>146.4</v>
      </c>
      <c r="BT42" s="9">
        <v>146.19999999999999</v>
      </c>
      <c r="BU42" s="9">
        <v>146</v>
      </c>
      <c r="BV42" s="14"/>
      <c r="BW42" s="13">
        <v>71.2</v>
      </c>
      <c r="BX42" s="9">
        <v>71.2</v>
      </c>
      <c r="BY42" s="9"/>
      <c r="BZ42" s="14"/>
      <c r="CA42" s="13">
        <v>95</v>
      </c>
      <c r="CB42" s="9">
        <v>94</v>
      </c>
      <c r="CC42" s="14">
        <v>93</v>
      </c>
      <c r="CD42" s="13">
        <v>75</v>
      </c>
      <c r="CE42" s="9">
        <v>81</v>
      </c>
      <c r="CF42" s="6">
        <v>81</v>
      </c>
      <c r="CG42" s="4">
        <v>87</v>
      </c>
      <c r="CH42" s="5">
        <v>96</v>
      </c>
      <c r="CI42" s="6">
        <v>90</v>
      </c>
      <c r="CJ42" s="2" t="s">
        <v>90</v>
      </c>
      <c r="CK42" s="4">
        <v>8</v>
      </c>
      <c r="CL42" s="6" t="s">
        <v>101</v>
      </c>
      <c r="CM42" s="4" t="s">
        <v>101</v>
      </c>
      <c r="CN42" s="6" t="s">
        <v>101</v>
      </c>
      <c r="CO42" s="35">
        <v>5.7</v>
      </c>
      <c r="CP42" s="8">
        <v>43032</v>
      </c>
      <c r="CQ42" s="7">
        <v>0.58333333333333337</v>
      </c>
      <c r="CR42" s="170" t="s">
        <v>304</v>
      </c>
      <c r="CS42" s="160">
        <v>146.30000000000001</v>
      </c>
      <c r="CT42" s="18">
        <v>146</v>
      </c>
      <c r="CU42" s="165">
        <v>146.1</v>
      </c>
      <c r="CV42" s="175"/>
      <c r="CW42" s="18">
        <v>72.8</v>
      </c>
      <c r="CX42" s="18">
        <v>72.8</v>
      </c>
      <c r="CY42" s="165">
        <v>72.8</v>
      </c>
      <c r="CZ42" s="18"/>
      <c r="DA42" s="160">
        <v>94</v>
      </c>
      <c r="DB42" s="18">
        <v>96</v>
      </c>
      <c r="DC42" s="165">
        <v>105</v>
      </c>
      <c r="DD42" s="18">
        <v>79</v>
      </c>
      <c r="DE42" s="18">
        <v>81</v>
      </c>
      <c r="DF42" s="165">
        <v>83</v>
      </c>
      <c r="DG42" s="18">
        <v>109</v>
      </c>
      <c r="DH42" s="18">
        <v>101</v>
      </c>
      <c r="DI42" s="165">
        <v>113</v>
      </c>
      <c r="DJ42" s="18"/>
      <c r="DK42" s="18" t="s">
        <v>101</v>
      </c>
      <c r="DL42" s="18">
        <v>6</v>
      </c>
      <c r="DM42" s="18"/>
      <c r="DN42" s="18" t="s">
        <v>101</v>
      </c>
      <c r="DO42" s="236">
        <v>5.9</v>
      </c>
    </row>
    <row r="43" spans="1:119" customFormat="1" x14ac:dyDescent="0.25">
      <c r="A43" s="235">
        <v>42</v>
      </c>
      <c r="B43" s="4" t="s">
        <v>265</v>
      </c>
      <c r="C43" s="3">
        <v>42633</v>
      </c>
      <c r="D43" s="7">
        <v>0.45833333333333331</v>
      </c>
      <c r="E43" s="7" t="s">
        <v>253</v>
      </c>
      <c r="F43" s="17">
        <v>150.1</v>
      </c>
      <c r="G43" s="18">
        <v>150.80000000000001</v>
      </c>
      <c r="H43" s="18">
        <v>150.5</v>
      </c>
      <c r="I43" s="6">
        <v>1</v>
      </c>
      <c r="J43" s="17">
        <v>53.2</v>
      </c>
      <c r="K43" s="18">
        <v>53.2</v>
      </c>
      <c r="L43" s="18">
        <v>53.2</v>
      </c>
      <c r="M43" s="6">
        <v>2</v>
      </c>
      <c r="N43" s="4">
        <v>106</v>
      </c>
      <c r="O43" s="5">
        <v>94</v>
      </c>
      <c r="P43" s="6">
        <v>96</v>
      </c>
      <c r="Q43" s="4">
        <v>81</v>
      </c>
      <c r="R43" s="5">
        <v>67</v>
      </c>
      <c r="S43" s="6">
        <v>69</v>
      </c>
      <c r="T43" s="4">
        <v>89</v>
      </c>
      <c r="U43" s="5">
        <v>94</v>
      </c>
      <c r="V43" s="6">
        <v>90</v>
      </c>
      <c r="W43" s="2" t="s">
        <v>96</v>
      </c>
      <c r="X43" s="17" t="s">
        <v>62</v>
      </c>
      <c r="Y43" s="16" t="s">
        <v>62</v>
      </c>
      <c r="Z43" s="4" t="s">
        <v>62</v>
      </c>
      <c r="AA43" s="6" t="s">
        <v>62</v>
      </c>
      <c r="AB43" s="10">
        <v>4.7</v>
      </c>
      <c r="AC43" s="8">
        <v>42640</v>
      </c>
      <c r="AD43" s="7">
        <v>0.45833333333333331</v>
      </c>
      <c r="AE43" s="6" t="s">
        <v>93</v>
      </c>
      <c r="AF43" s="4">
        <v>101</v>
      </c>
      <c r="AG43" s="5">
        <v>93</v>
      </c>
      <c r="AH43" s="6">
        <v>99</v>
      </c>
      <c r="AI43" s="4">
        <v>73</v>
      </c>
      <c r="AJ43" s="5">
        <v>63</v>
      </c>
      <c r="AK43" s="6">
        <v>62</v>
      </c>
      <c r="AL43" s="4">
        <v>82</v>
      </c>
      <c r="AM43" s="5">
        <v>81</v>
      </c>
      <c r="AN43" s="6">
        <v>77</v>
      </c>
      <c r="AO43" s="11" t="s">
        <v>96</v>
      </c>
      <c r="AP43" s="8">
        <v>42675</v>
      </c>
      <c r="AQ43" s="7">
        <v>0.45833333333333331</v>
      </c>
      <c r="AR43" s="7" t="s">
        <v>270</v>
      </c>
      <c r="AS43" s="13">
        <v>150.69999999999999</v>
      </c>
      <c r="AT43" s="9">
        <v>151</v>
      </c>
      <c r="AU43" s="9">
        <v>150.9</v>
      </c>
      <c r="AV43" s="14"/>
      <c r="AW43" s="13">
        <v>52.6</v>
      </c>
      <c r="AX43" s="9">
        <v>52.6</v>
      </c>
      <c r="AY43" s="9">
        <v>52.6</v>
      </c>
      <c r="AZ43" s="14"/>
      <c r="BA43" s="13">
        <v>95</v>
      </c>
      <c r="BB43" s="9">
        <v>91</v>
      </c>
      <c r="BC43" s="14">
        <v>94</v>
      </c>
      <c r="BD43" s="13">
        <v>69</v>
      </c>
      <c r="BE43" s="9">
        <v>66</v>
      </c>
      <c r="BF43" s="14">
        <v>66</v>
      </c>
      <c r="BG43" s="13">
        <v>85</v>
      </c>
      <c r="BH43" s="9">
        <v>81</v>
      </c>
      <c r="BI43" s="9">
        <v>84</v>
      </c>
      <c r="BJ43" s="14" t="s">
        <v>98</v>
      </c>
      <c r="BK43" s="13" t="s">
        <v>62</v>
      </c>
      <c r="BL43" s="14">
        <v>1.75</v>
      </c>
      <c r="BM43" s="13" t="s">
        <v>62</v>
      </c>
      <c r="BN43" s="14" t="s">
        <v>62</v>
      </c>
      <c r="BO43" s="15">
        <v>4.5</v>
      </c>
      <c r="BP43" s="9"/>
      <c r="BQ43" s="64"/>
      <c r="BR43" s="64" t="s">
        <v>268</v>
      </c>
      <c r="BS43" s="13"/>
      <c r="BT43" s="9"/>
      <c r="BU43" s="9"/>
      <c r="BV43" s="14"/>
      <c r="BW43" s="13"/>
      <c r="BX43" s="9"/>
      <c r="BY43" s="9"/>
      <c r="BZ43" s="14"/>
      <c r="CA43" s="13"/>
      <c r="CB43" s="9"/>
      <c r="CC43" s="14"/>
      <c r="CD43" s="13"/>
      <c r="CE43" s="9"/>
      <c r="CF43" s="6"/>
      <c r="CG43" s="4"/>
      <c r="CH43" s="5"/>
      <c r="CI43" s="6"/>
      <c r="CJ43" s="2"/>
      <c r="CK43" s="4"/>
      <c r="CL43" s="6"/>
      <c r="CM43" s="4"/>
      <c r="CN43" s="6"/>
      <c r="CO43" s="35"/>
      <c r="CP43" s="8"/>
      <c r="CQ43" s="7"/>
      <c r="CR43" s="170"/>
      <c r="CS43" s="160"/>
      <c r="CT43" s="18"/>
      <c r="CU43" s="165"/>
      <c r="CV43" s="175"/>
      <c r="CW43" s="18"/>
      <c r="CX43" s="18"/>
      <c r="CY43" s="165"/>
      <c r="CZ43" s="18"/>
      <c r="DA43" s="160"/>
      <c r="DB43" s="18"/>
      <c r="DC43" s="165"/>
      <c r="DD43" s="18"/>
      <c r="DE43" s="18"/>
      <c r="DF43" s="165"/>
      <c r="DG43" s="18"/>
      <c r="DH43" s="18"/>
      <c r="DI43" s="165"/>
      <c r="DJ43" s="18"/>
      <c r="DK43" s="18"/>
      <c r="DL43" s="18"/>
      <c r="DM43" s="18"/>
      <c r="DN43" s="18"/>
      <c r="DO43" s="236"/>
    </row>
    <row r="44" spans="1:119" customFormat="1" x14ac:dyDescent="0.25">
      <c r="A44" s="235">
        <v>43</v>
      </c>
      <c r="B44" s="4" t="s">
        <v>265</v>
      </c>
      <c r="C44" s="3">
        <v>42633</v>
      </c>
      <c r="D44" s="7">
        <v>0.45833333333333331</v>
      </c>
      <c r="E44" s="7" t="s">
        <v>253</v>
      </c>
      <c r="F44" s="17">
        <v>159.69999999999999</v>
      </c>
      <c r="G44" s="18">
        <v>160</v>
      </c>
      <c r="H44" s="18">
        <v>159.9</v>
      </c>
      <c r="I44" s="6">
        <v>1</v>
      </c>
      <c r="J44" s="17">
        <v>64.400000000000006</v>
      </c>
      <c r="K44" s="18">
        <v>64.7</v>
      </c>
      <c r="L44" s="18">
        <v>64.7</v>
      </c>
      <c r="M44" s="6">
        <v>2</v>
      </c>
      <c r="N44" s="4">
        <v>108</v>
      </c>
      <c r="O44" s="5">
        <v>99</v>
      </c>
      <c r="P44" s="6">
        <v>105</v>
      </c>
      <c r="Q44" s="4">
        <v>80</v>
      </c>
      <c r="R44" s="5">
        <v>76</v>
      </c>
      <c r="S44" s="6">
        <v>73</v>
      </c>
      <c r="T44" s="4">
        <v>94</v>
      </c>
      <c r="U44" s="5">
        <v>86</v>
      </c>
      <c r="V44" s="6">
        <v>91</v>
      </c>
      <c r="W44" s="2" t="s">
        <v>97</v>
      </c>
      <c r="X44" s="17" t="s">
        <v>62</v>
      </c>
      <c r="Y44" s="16">
        <v>0.5</v>
      </c>
      <c r="Z44" s="4" t="s">
        <v>62</v>
      </c>
      <c r="AA44" s="6" t="s">
        <v>62</v>
      </c>
      <c r="AB44" s="10">
        <v>5.6</v>
      </c>
      <c r="AC44" s="8">
        <v>42640</v>
      </c>
      <c r="AD44" s="7">
        <v>0.45833333333333331</v>
      </c>
      <c r="AE44" s="6" t="s">
        <v>93</v>
      </c>
      <c r="AF44" s="4">
        <v>100</v>
      </c>
      <c r="AG44" s="5">
        <v>104</v>
      </c>
      <c r="AH44" s="6">
        <v>104</v>
      </c>
      <c r="AI44" s="4">
        <v>77</v>
      </c>
      <c r="AJ44" s="5">
        <v>76</v>
      </c>
      <c r="AK44" s="6">
        <v>75</v>
      </c>
      <c r="AL44" s="4">
        <v>91</v>
      </c>
      <c r="AM44" s="5">
        <v>91</v>
      </c>
      <c r="AN44" s="6">
        <v>94</v>
      </c>
      <c r="AO44" s="11" t="s">
        <v>97</v>
      </c>
      <c r="AP44" s="8">
        <v>42675</v>
      </c>
      <c r="AQ44" s="7">
        <v>0.45833333333333331</v>
      </c>
      <c r="AR44" s="7" t="s">
        <v>270</v>
      </c>
      <c r="AS44" s="13">
        <v>160.69999999999999</v>
      </c>
      <c r="AT44" s="9">
        <v>160.5</v>
      </c>
      <c r="AU44" s="9">
        <v>160.69999999999999</v>
      </c>
      <c r="AV44" s="14"/>
      <c r="AW44" s="13">
        <v>63.6</v>
      </c>
      <c r="AX44" s="9">
        <v>63.6</v>
      </c>
      <c r="AY44" s="9"/>
      <c r="AZ44" s="14"/>
      <c r="BA44" s="13">
        <v>119</v>
      </c>
      <c r="BB44" s="9">
        <v>124</v>
      </c>
      <c r="BC44" s="14">
        <v>124</v>
      </c>
      <c r="BD44" s="13">
        <v>84</v>
      </c>
      <c r="BE44" s="9">
        <v>90</v>
      </c>
      <c r="BF44" s="14">
        <v>91</v>
      </c>
      <c r="BG44" s="13">
        <v>79</v>
      </c>
      <c r="BH44" s="9">
        <v>79</v>
      </c>
      <c r="BI44" s="9">
        <v>78</v>
      </c>
      <c r="BJ44" s="14"/>
      <c r="BK44" s="13" t="s">
        <v>62</v>
      </c>
      <c r="BL44" s="14" t="s">
        <v>62</v>
      </c>
      <c r="BM44" s="13" t="s">
        <v>62</v>
      </c>
      <c r="BN44" s="14" t="s">
        <v>62</v>
      </c>
      <c r="BO44" s="15">
        <v>5.5</v>
      </c>
      <c r="BP44" s="8">
        <v>42858</v>
      </c>
      <c r="BQ44" s="64">
        <v>0.52083333333333337</v>
      </c>
      <c r="BR44" s="64" t="s">
        <v>274</v>
      </c>
      <c r="BS44" s="13">
        <v>159.6</v>
      </c>
      <c r="BT44" s="9">
        <v>159.6</v>
      </c>
      <c r="BU44" s="9">
        <v>159.6</v>
      </c>
      <c r="BV44" s="14"/>
      <c r="BW44" s="13">
        <v>63.4</v>
      </c>
      <c r="BX44" s="9">
        <v>63.4</v>
      </c>
      <c r="BY44" s="9"/>
      <c r="BZ44" s="14"/>
      <c r="CA44" s="13">
        <v>122</v>
      </c>
      <c r="CB44" s="9">
        <v>118</v>
      </c>
      <c r="CC44" s="14">
        <v>111</v>
      </c>
      <c r="CD44" s="13">
        <v>83</v>
      </c>
      <c r="CE44" s="9">
        <v>83</v>
      </c>
      <c r="CF44" s="6">
        <v>78</v>
      </c>
      <c r="CG44" s="4">
        <v>73</v>
      </c>
      <c r="CH44" s="5">
        <v>72</v>
      </c>
      <c r="CI44" s="6">
        <v>69</v>
      </c>
      <c r="CJ44" s="2"/>
      <c r="CK44" s="4" t="s">
        <v>101</v>
      </c>
      <c r="CL44" s="6" t="s">
        <v>101</v>
      </c>
      <c r="CM44" s="4" t="s">
        <v>101</v>
      </c>
      <c r="CN44" s="6" t="s">
        <v>101</v>
      </c>
      <c r="CO44" s="35">
        <v>5.8</v>
      </c>
      <c r="CP44" s="8">
        <v>43040</v>
      </c>
      <c r="CQ44" s="7">
        <v>0.54166666666666663</v>
      </c>
      <c r="CR44" s="170" t="s">
        <v>308</v>
      </c>
      <c r="CS44" s="160">
        <v>159.80000000000001</v>
      </c>
      <c r="CT44" s="18">
        <v>159.69999999999999</v>
      </c>
      <c r="CU44" s="165">
        <v>159.5</v>
      </c>
      <c r="CV44" s="175"/>
      <c r="CW44" s="18">
        <v>64</v>
      </c>
      <c r="CX44" s="18">
        <v>64</v>
      </c>
      <c r="CY44" s="165">
        <v>64</v>
      </c>
      <c r="CZ44" s="18"/>
      <c r="DA44" s="160">
        <v>123</v>
      </c>
      <c r="DB44" s="18">
        <v>123</v>
      </c>
      <c r="DC44" s="165">
        <v>122</v>
      </c>
      <c r="DD44" s="18">
        <v>87</v>
      </c>
      <c r="DE44" s="18">
        <v>87</v>
      </c>
      <c r="DF44" s="165">
        <v>87</v>
      </c>
      <c r="DG44" s="18">
        <v>92</v>
      </c>
      <c r="DH44" s="18">
        <v>92</v>
      </c>
      <c r="DI44" s="165">
        <v>93</v>
      </c>
      <c r="DJ44" s="18" t="s">
        <v>97</v>
      </c>
      <c r="DK44" s="18" t="s">
        <v>101</v>
      </c>
      <c r="DL44" s="18">
        <v>1</v>
      </c>
      <c r="DM44" s="18" t="s">
        <v>101</v>
      </c>
      <c r="DN44" s="18" t="s">
        <v>101</v>
      </c>
      <c r="DO44" s="236">
        <v>5.6</v>
      </c>
    </row>
    <row r="45" spans="1:119" customFormat="1" x14ac:dyDescent="0.25">
      <c r="A45" s="235">
        <v>44</v>
      </c>
      <c r="B45" s="4" t="s">
        <v>265</v>
      </c>
      <c r="C45" s="3">
        <v>42633</v>
      </c>
      <c r="D45" s="7">
        <v>0.45833333333333331</v>
      </c>
      <c r="E45" s="7" t="s">
        <v>253</v>
      </c>
      <c r="F45" s="17">
        <v>159.69999999999999</v>
      </c>
      <c r="G45" s="18">
        <v>160.1</v>
      </c>
      <c r="H45" s="18">
        <v>160.1</v>
      </c>
      <c r="I45" s="6">
        <v>1</v>
      </c>
      <c r="J45" s="17">
        <v>80.3</v>
      </c>
      <c r="K45" s="18">
        <v>80.3</v>
      </c>
      <c r="L45" s="18">
        <v>80.3</v>
      </c>
      <c r="M45" s="6">
        <v>2</v>
      </c>
      <c r="N45" s="4">
        <v>105</v>
      </c>
      <c r="O45" s="5">
        <v>98</v>
      </c>
      <c r="P45" s="6">
        <v>95</v>
      </c>
      <c r="Q45" s="4">
        <v>83</v>
      </c>
      <c r="R45" s="5">
        <v>77</v>
      </c>
      <c r="S45" s="6">
        <v>77</v>
      </c>
      <c r="T45" s="4">
        <v>71</v>
      </c>
      <c r="U45" s="5">
        <v>73</v>
      </c>
      <c r="V45" s="6">
        <v>72</v>
      </c>
      <c r="W45" s="2" t="s">
        <v>98</v>
      </c>
      <c r="X45" s="17" t="s">
        <v>62</v>
      </c>
      <c r="Y45" s="16">
        <v>1.5</v>
      </c>
      <c r="Z45" s="4" t="s">
        <v>92</v>
      </c>
      <c r="AA45" s="6" t="s">
        <v>92</v>
      </c>
      <c r="AB45" s="10"/>
      <c r="AC45" s="8">
        <v>42640</v>
      </c>
      <c r="AD45" s="7">
        <v>0.45833333333333331</v>
      </c>
      <c r="AE45" s="6" t="s">
        <v>93</v>
      </c>
      <c r="AF45" s="4">
        <v>117</v>
      </c>
      <c r="AG45" s="5">
        <v>123</v>
      </c>
      <c r="AH45" s="6">
        <v>119</v>
      </c>
      <c r="AI45" s="4">
        <v>83</v>
      </c>
      <c r="AJ45" s="5">
        <v>85</v>
      </c>
      <c r="AK45" s="6">
        <v>86</v>
      </c>
      <c r="AL45" s="4">
        <v>65</v>
      </c>
      <c r="AM45" s="5">
        <v>62</v>
      </c>
      <c r="AN45" s="6">
        <v>59</v>
      </c>
      <c r="AO45" s="11" t="s">
        <v>98</v>
      </c>
      <c r="AP45" s="9"/>
      <c r="AQ45" s="7"/>
      <c r="AR45" s="7" t="s">
        <v>268</v>
      </c>
      <c r="AS45" s="13"/>
      <c r="AT45" s="9"/>
      <c r="AU45" s="9"/>
      <c r="AV45" s="14"/>
      <c r="AW45" s="13"/>
      <c r="AX45" s="9"/>
      <c r="AY45" s="9"/>
      <c r="AZ45" s="14"/>
      <c r="BA45" s="13"/>
      <c r="BB45" s="9"/>
      <c r="BC45" s="14"/>
      <c r="BD45" s="13"/>
      <c r="BE45" s="9"/>
      <c r="BF45" s="14"/>
      <c r="BG45" s="13"/>
      <c r="BH45" s="9"/>
      <c r="BI45" s="9"/>
      <c r="BJ45" s="14"/>
      <c r="BK45" s="13"/>
      <c r="BL45" s="14"/>
      <c r="BM45" s="13"/>
      <c r="BN45" s="14"/>
      <c r="BO45" s="15"/>
      <c r="BP45" s="9"/>
      <c r="BQ45" s="64"/>
      <c r="BR45" s="64" t="s">
        <v>268</v>
      </c>
      <c r="BS45" s="13"/>
      <c r="BT45" s="9"/>
      <c r="BU45" s="9"/>
      <c r="BV45" s="14"/>
      <c r="BW45" s="13"/>
      <c r="BX45" s="9"/>
      <c r="BY45" s="9"/>
      <c r="BZ45" s="14"/>
      <c r="CA45" s="13"/>
      <c r="CB45" s="9"/>
      <c r="CC45" s="14"/>
      <c r="CD45" s="13"/>
      <c r="CE45" s="9"/>
      <c r="CF45" s="6"/>
      <c r="CG45" s="4"/>
      <c r="CH45" s="5"/>
      <c r="CI45" s="6"/>
      <c r="CJ45" s="2"/>
      <c r="CK45" s="4"/>
      <c r="CL45" s="6"/>
      <c r="CM45" s="4"/>
      <c r="CN45" s="6"/>
      <c r="CO45" s="35"/>
      <c r="CP45" s="8"/>
      <c r="CQ45" s="7"/>
      <c r="CR45" s="170"/>
      <c r="CS45" s="160"/>
      <c r="CT45" s="18"/>
      <c r="CU45" s="165"/>
      <c r="CV45" s="175"/>
      <c r="CW45" s="18"/>
      <c r="CX45" s="18"/>
      <c r="CY45" s="165"/>
      <c r="CZ45" s="18"/>
      <c r="DA45" s="160"/>
      <c r="DB45" s="18"/>
      <c r="DC45" s="165"/>
      <c r="DD45" s="18"/>
      <c r="DE45" s="18"/>
      <c r="DF45" s="165"/>
      <c r="DG45" s="18"/>
      <c r="DH45" s="18"/>
      <c r="DI45" s="165"/>
      <c r="DJ45" s="18"/>
      <c r="DK45" s="18"/>
      <c r="DL45" s="18"/>
      <c r="DM45" s="18"/>
      <c r="DN45" s="18"/>
      <c r="DO45" s="236"/>
    </row>
    <row r="46" spans="1:119" customFormat="1" x14ac:dyDescent="0.25">
      <c r="A46" s="235">
        <v>45</v>
      </c>
      <c r="B46" s="4" t="s">
        <v>265</v>
      </c>
      <c r="C46" s="3">
        <v>42633</v>
      </c>
      <c r="D46" s="7">
        <v>0.45833333333333331</v>
      </c>
      <c r="E46" s="7" t="s">
        <v>253</v>
      </c>
      <c r="F46" s="17">
        <v>160.4</v>
      </c>
      <c r="G46" s="18">
        <v>160.5</v>
      </c>
      <c r="H46" s="18">
        <v>160.4</v>
      </c>
      <c r="I46" s="6">
        <v>1</v>
      </c>
      <c r="J46" s="17">
        <v>60.2</v>
      </c>
      <c r="K46" s="18">
        <v>60.2</v>
      </c>
      <c r="L46" s="18">
        <v>60.2</v>
      </c>
      <c r="M46" s="6">
        <v>2</v>
      </c>
      <c r="N46" s="4">
        <v>95</v>
      </c>
      <c r="O46" s="5">
        <v>115</v>
      </c>
      <c r="P46" s="6">
        <v>86</v>
      </c>
      <c r="Q46" s="4">
        <v>71</v>
      </c>
      <c r="R46" s="5">
        <v>98</v>
      </c>
      <c r="S46" s="6">
        <v>68</v>
      </c>
      <c r="T46" s="4">
        <v>91</v>
      </c>
      <c r="U46" s="5">
        <v>96</v>
      </c>
      <c r="V46" s="6">
        <v>88</v>
      </c>
      <c r="W46" s="2" t="s">
        <v>99</v>
      </c>
      <c r="X46" s="17" t="s">
        <v>62</v>
      </c>
      <c r="Y46" s="16">
        <v>1.5</v>
      </c>
      <c r="Z46" s="4" t="s">
        <v>62</v>
      </c>
      <c r="AA46" s="6" t="s">
        <v>62</v>
      </c>
      <c r="AB46" s="10">
        <v>5.2</v>
      </c>
      <c r="AC46" s="8">
        <v>42640</v>
      </c>
      <c r="AD46" s="7">
        <v>0.45833333333333331</v>
      </c>
      <c r="AE46" s="6" t="s">
        <v>93</v>
      </c>
      <c r="AF46" s="4">
        <v>95</v>
      </c>
      <c r="AG46" s="5">
        <v>89</v>
      </c>
      <c r="AH46" s="6">
        <v>94</v>
      </c>
      <c r="AI46" s="4">
        <v>68</v>
      </c>
      <c r="AJ46" s="5">
        <v>66</v>
      </c>
      <c r="AK46" s="6">
        <v>66</v>
      </c>
      <c r="AL46" s="4">
        <v>72</v>
      </c>
      <c r="AM46" s="5">
        <v>74</v>
      </c>
      <c r="AN46" s="6">
        <v>70</v>
      </c>
      <c r="AO46" s="11" t="s">
        <v>99</v>
      </c>
      <c r="AP46" s="8">
        <v>42675</v>
      </c>
      <c r="AQ46" s="7">
        <v>0.45833333333333331</v>
      </c>
      <c r="AR46" s="7" t="s">
        <v>270</v>
      </c>
      <c r="AS46" s="13">
        <v>161</v>
      </c>
      <c r="AT46" s="9">
        <v>161.4</v>
      </c>
      <c r="AU46" s="9">
        <v>161.19999999999999</v>
      </c>
      <c r="AV46" s="14"/>
      <c r="AW46" s="13">
        <v>60.5</v>
      </c>
      <c r="AX46" s="9">
        <v>60.5</v>
      </c>
      <c r="AY46" s="9">
        <v>60.5</v>
      </c>
      <c r="AZ46" s="14"/>
      <c r="BA46" s="13">
        <v>100</v>
      </c>
      <c r="BB46" s="9">
        <v>92</v>
      </c>
      <c r="BC46" s="14">
        <v>98</v>
      </c>
      <c r="BD46" s="13">
        <v>75</v>
      </c>
      <c r="BE46" s="9">
        <v>78</v>
      </c>
      <c r="BF46" s="14">
        <v>76</v>
      </c>
      <c r="BG46" s="13">
        <v>91</v>
      </c>
      <c r="BH46" s="9">
        <v>91</v>
      </c>
      <c r="BI46" s="9">
        <v>89</v>
      </c>
      <c r="BJ46" s="14"/>
      <c r="BK46" s="13"/>
      <c r="BL46" s="14"/>
      <c r="BM46" s="13"/>
      <c r="BN46" s="14"/>
      <c r="BO46" s="15">
        <v>5.0999999999999996</v>
      </c>
      <c r="BP46" s="8">
        <v>42858</v>
      </c>
      <c r="BQ46" s="64">
        <v>0.52083333333333337</v>
      </c>
      <c r="BR46" s="64" t="s">
        <v>269</v>
      </c>
      <c r="BS46" s="13">
        <v>160.80000000000001</v>
      </c>
      <c r="BT46" s="9">
        <v>160.80000000000001</v>
      </c>
      <c r="BU46" s="9">
        <v>160.9</v>
      </c>
      <c r="BV46" s="14"/>
      <c r="BW46" s="13">
        <v>65.599999999999994</v>
      </c>
      <c r="BX46" s="9">
        <v>65.599999999999994</v>
      </c>
      <c r="BY46" s="9"/>
      <c r="BZ46" s="14"/>
      <c r="CA46" s="13">
        <v>93</v>
      </c>
      <c r="CB46" s="9">
        <v>98</v>
      </c>
      <c r="CC46" s="14">
        <v>91</v>
      </c>
      <c r="CD46" s="13">
        <v>72</v>
      </c>
      <c r="CE46" s="9">
        <v>72</v>
      </c>
      <c r="CF46" s="6">
        <v>74</v>
      </c>
      <c r="CG46" s="4">
        <v>90</v>
      </c>
      <c r="CH46" s="5">
        <v>91</v>
      </c>
      <c r="CI46" s="6">
        <v>83</v>
      </c>
      <c r="CJ46" s="2"/>
      <c r="CK46" s="4" t="s">
        <v>101</v>
      </c>
      <c r="CL46" s="6">
        <v>3</v>
      </c>
      <c r="CM46" s="4" t="s">
        <v>101</v>
      </c>
      <c r="CN46" s="6" t="s">
        <v>101</v>
      </c>
      <c r="CO46" s="35"/>
      <c r="CP46" s="8">
        <v>43069</v>
      </c>
      <c r="CQ46" s="7">
        <v>0.39583333333333331</v>
      </c>
      <c r="CR46" s="170" t="s">
        <v>269</v>
      </c>
      <c r="CS46" s="160">
        <v>161</v>
      </c>
      <c r="CT46" s="18">
        <v>161.30000000000001</v>
      </c>
      <c r="CU46" s="165">
        <v>161.5</v>
      </c>
      <c r="CV46" s="175"/>
      <c r="CW46" s="18">
        <v>62.7</v>
      </c>
      <c r="CX46" s="18">
        <v>62.7</v>
      </c>
      <c r="CY46" s="165"/>
      <c r="CZ46" s="18"/>
      <c r="DA46" s="160">
        <v>88</v>
      </c>
      <c r="DB46" s="18">
        <v>91</v>
      </c>
      <c r="DC46" s="165">
        <v>96</v>
      </c>
      <c r="DD46" s="18">
        <v>66</v>
      </c>
      <c r="DE46" s="18">
        <v>71</v>
      </c>
      <c r="DF46" s="165">
        <v>71</v>
      </c>
      <c r="DG46" s="18">
        <v>77</v>
      </c>
      <c r="DH46" s="18">
        <v>79</v>
      </c>
      <c r="DI46" s="165">
        <v>71</v>
      </c>
      <c r="DJ46" s="18"/>
      <c r="DK46" s="18" t="s">
        <v>101</v>
      </c>
      <c r="DL46" s="18" t="s">
        <v>101</v>
      </c>
      <c r="DM46" s="18" t="s">
        <v>101</v>
      </c>
      <c r="DN46" s="18" t="s">
        <v>101</v>
      </c>
      <c r="DO46" s="236">
        <v>5.8</v>
      </c>
    </row>
    <row r="47" spans="1:119" customFormat="1" x14ac:dyDescent="0.25">
      <c r="A47" s="235">
        <v>46</v>
      </c>
      <c r="B47" s="4" t="s">
        <v>265</v>
      </c>
      <c r="C47" s="3">
        <v>42633</v>
      </c>
      <c r="D47" s="7">
        <v>0.45833333333333331</v>
      </c>
      <c r="E47" s="7" t="s">
        <v>253</v>
      </c>
      <c r="F47" s="17">
        <v>154.4</v>
      </c>
      <c r="G47" s="18">
        <v>154.30000000000001</v>
      </c>
      <c r="H47" s="18">
        <v>154.1</v>
      </c>
      <c r="I47" s="6">
        <v>1</v>
      </c>
      <c r="J47" s="17">
        <v>82.5</v>
      </c>
      <c r="K47" s="18">
        <v>82.5</v>
      </c>
      <c r="L47" s="18">
        <v>82.5</v>
      </c>
      <c r="M47" s="6">
        <v>2</v>
      </c>
      <c r="N47" s="4">
        <v>116</v>
      </c>
      <c r="O47" s="5">
        <v>115</v>
      </c>
      <c r="P47" s="6">
        <v>111</v>
      </c>
      <c r="Q47" s="4">
        <v>82</v>
      </c>
      <c r="R47" s="5">
        <v>86</v>
      </c>
      <c r="S47" s="6">
        <v>80</v>
      </c>
      <c r="T47" s="4">
        <v>86</v>
      </c>
      <c r="U47" s="5">
        <v>86</v>
      </c>
      <c r="V47" s="6">
        <v>82</v>
      </c>
      <c r="W47" s="2" t="s">
        <v>98</v>
      </c>
      <c r="X47" s="17" t="s">
        <v>62</v>
      </c>
      <c r="Y47" s="16" t="s">
        <v>62</v>
      </c>
      <c r="Z47" s="4" t="s">
        <v>62</v>
      </c>
      <c r="AA47" s="6" t="s">
        <v>62</v>
      </c>
      <c r="AB47" s="10">
        <v>5.4</v>
      </c>
      <c r="AC47" s="8">
        <v>42640</v>
      </c>
      <c r="AD47" s="7">
        <v>0.45833333333333331</v>
      </c>
      <c r="AE47" s="6" t="s">
        <v>93</v>
      </c>
      <c r="AF47" s="4">
        <v>113</v>
      </c>
      <c r="AG47" s="5">
        <v>104</v>
      </c>
      <c r="AH47" s="6">
        <v>103</v>
      </c>
      <c r="AI47" s="4">
        <v>86</v>
      </c>
      <c r="AJ47" s="5">
        <v>85</v>
      </c>
      <c r="AK47" s="6">
        <v>82</v>
      </c>
      <c r="AL47" s="4">
        <v>90</v>
      </c>
      <c r="AM47" s="5">
        <v>91</v>
      </c>
      <c r="AN47" s="6">
        <v>84</v>
      </c>
      <c r="AO47" s="11" t="s">
        <v>98</v>
      </c>
      <c r="AP47" s="9"/>
      <c r="AQ47" s="7"/>
      <c r="AR47" s="7" t="s">
        <v>268</v>
      </c>
      <c r="AS47" s="13"/>
      <c r="AT47" s="9"/>
      <c r="AU47" s="9"/>
      <c r="AV47" s="14"/>
      <c r="AW47" s="13"/>
      <c r="AX47" s="9"/>
      <c r="AY47" s="9"/>
      <c r="AZ47" s="14"/>
      <c r="BA47" s="13"/>
      <c r="BB47" s="9"/>
      <c r="BC47" s="14"/>
      <c r="BD47" s="13"/>
      <c r="BE47" s="9"/>
      <c r="BF47" s="14"/>
      <c r="BG47" s="13"/>
      <c r="BH47" s="9"/>
      <c r="BI47" s="9"/>
      <c r="BJ47" s="14"/>
      <c r="BK47" s="13"/>
      <c r="BL47" s="14"/>
      <c r="BM47" s="13"/>
      <c r="BN47" s="14"/>
      <c r="BO47" s="15"/>
      <c r="BP47" s="9"/>
      <c r="BQ47" s="64"/>
      <c r="BR47" s="64" t="s">
        <v>268</v>
      </c>
      <c r="BS47" s="13"/>
      <c r="BT47" s="9"/>
      <c r="BU47" s="9"/>
      <c r="BV47" s="14"/>
      <c r="BW47" s="13"/>
      <c r="BX47" s="9"/>
      <c r="BY47" s="9"/>
      <c r="BZ47" s="14"/>
      <c r="CA47" s="13"/>
      <c r="CB47" s="9"/>
      <c r="CC47" s="14"/>
      <c r="CD47" s="13"/>
      <c r="CE47" s="9"/>
      <c r="CF47" s="6"/>
      <c r="CG47" s="4"/>
      <c r="CH47" s="5"/>
      <c r="CI47" s="6"/>
      <c r="CJ47" s="2"/>
      <c r="CK47" s="4"/>
      <c r="CL47" s="6"/>
      <c r="CM47" s="4"/>
      <c r="CN47" s="6"/>
      <c r="CO47" s="35"/>
      <c r="CP47" s="8"/>
      <c r="CQ47" s="7"/>
      <c r="CR47" s="170"/>
      <c r="CS47" s="160"/>
      <c r="CT47" s="18"/>
      <c r="CU47" s="165"/>
      <c r="CV47" s="175"/>
      <c r="CW47" s="18"/>
      <c r="CX47" s="18"/>
      <c r="CY47" s="165"/>
      <c r="CZ47" s="18"/>
      <c r="DA47" s="160"/>
      <c r="DB47" s="18"/>
      <c r="DC47" s="165"/>
      <c r="DD47" s="18"/>
      <c r="DE47" s="18"/>
      <c r="DF47" s="165"/>
      <c r="DG47" s="18"/>
      <c r="DH47" s="18"/>
      <c r="DI47" s="165"/>
      <c r="DJ47" s="18"/>
      <c r="DK47" s="18"/>
      <c r="DL47" s="18"/>
      <c r="DM47" s="18"/>
      <c r="DN47" s="18"/>
      <c r="DO47" s="236"/>
    </row>
    <row r="48" spans="1:119" customFormat="1" x14ac:dyDescent="0.25">
      <c r="A48" s="235">
        <v>47</v>
      </c>
      <c r="B48" s="4" t="s">
        <v>265</v>
      </c>
      <c r="C48" s="3">
        <v>42633</v>
      </c>
      <c r="D48" s="7">
        <v>0.45833333333333331</v>
      </c>
      <c r="E48" s="7" t="s">
        <v>253</v>
      </c>
      <c r="F48" s="17">
        <v>151.1</v>
      </c>
      <c r="G48" s="18">
        <v>150.80000000000001</v>
      </c>
      <c r="H48" s="18">
        <v>150.69999999999999</v>
      </c>
      <c r="I48" s="6">
        <v>1</v>
      </c>
      <c r="J48" s="17">
        <v>68.5</v>
      </c>
      <c r="K48" s="18">
        <v>68.5</v>
      </c>
      <c r="L48" s="18">
        <v>68.5</v>
      </c>
      <c r="M48" s="6">
        <v>2</v>
      </c>
      <c r="N48" s="4">
        <v>91</v>
      </c>
      <c r="O48" s="5">
        <v>102</v>
      </c>
      <c r="P48" s="6">
        <v>103</v>
      </c>
      <c r="Q48" s="4">
        <v>66</v>
      </c>
      <c r="R48" s="5">
        <v>71</v>
      </c>
      <c r="S48" s="6">
        <v>70</v>
      </c>
      <c r="T48" s="4">
        <v>82</v>
      </c>
      <c r="U48" s="5">
        <v>87</v>
      </c>
      <c r="V48" s="6">
        <v>84</v>
      </c>
      <c r="W48" s="2" t="s">
        <v>96</v>
      </c>
      <c r="X48" s="17" t="s">
        <v>62</v>
      </c>
      <c r="Y48" s="16" t="s">
        <v>62</v>
      </c>
      <c r="Z48" s="4" t="s">
        <v>62</v>
      </c>
      <c r="AA48" s="6" t="s">
        <v>62</v>
      </c>
      <c r="AB48" s="10"/>
      <c r="AC48" s="8"/>
      <c r="AD48" s="7"/>
      <c r="AE48" s="6"/>
      <c r="AF48" s="4"/>
      <c r="AG48" s="5"/>
      <c r="AH48" s="6"/>
      <c r="AI48" s="4"/>
      <c r="AJ48" s="5"/>
      <c r="AK48" s="6"/>
      <c r="AL48" s="4"/>
      <c r="AM48" s="5"/>
      <c r="AN48" s="6"/>
      <c r="AO48" s="11"/>
      <c r="AP48" s="9"/>
      <c r="AQ48" s="7"/>
      <c r="AR48" s="7" t="s">
        <v>268</v>
      </c>
      <c r="AS48" s="13"/>
      <c r="AT48" s="9"/>
      <c r="AU48" s="9"/>
      <c r="AV48" s="14"/>
      <c r="AW48" s="13"/>
      <c r="AX48" s="9"/>
      <c r="AY48" s="9"/>
      <c r="AZ48" s="14"/>
      <c r="BA48" s="13"/>
      <c r="BB48" s="9"/>
      <c r="BC48" s="14"/>
      <c r="BD48" s="13"/>
      <c r="BE48" s="9"/>
      <c r="BF48" s="14"/>
      <c r="BG48" s="13"/>
      <c r="BH48" s="9"/>
      <c r="BI48" s="9"/>
      <c r="BJ48" s="14"/>
      <c r="BK48" s="13"/>
      <c r="BL48" s="14"/>
      <c r="BM48" s="13"/>
      <c r="BN48" s="14"/>
      <c r="BO48" s="15"/>
      <c r="BP48" s="9"/>
      <c r="BQ48" s="64"/>
      <c r="BR48" s="64" t="s">
        <v>268</v>
      </c>
      <c r="BS48" s="13"/>
      <c r="BT48" s="9"/>
      <c r="BU48" s="9"/>
      <c r="BV48" s="14"/>
      <c r="BW48" s="13"/>
      <c r="BX48" s="9"/>
      <c r="BY48" s="9"/>
      <c r="BZ48" s="14"/>
      <c r="CA48" s="13"/>
      <c r="CB48" s="9"/>
      <c r="CC48" s="14"/>
      <c r="CD48" s="13"/>
      <c r="CE48" s="9"/>
      <c r="CF48" s="6"/>
      <c r="CG48" s="4"/>
      <c r="CH48" s="5"/>
      <c r="CI48" s="6"/>
      <c r="CJ48" s="2"/>
      <c r="CK48" s="4"/>
      <c r="CL48" s="6"/>
      <c r="CM48" s="4"/>
      <c r="CN48" s="6"/>
      <c r="CO48" s="35"/>
      <c r="CP48" s="8"/>
      <c r="CQ48" s="7"/>
      <c r="CR48" s="170"/>
      <c r="CS48" s="160"/>
      <c r="CT48" s="18"/>
      <c r="CU48" s="165"/>
      <c r="CV48" s="175"/>
      <c r="CW48" s="18"/>
      <c r="CX48" s="18"/>
      <c r="CY48" s="165"/>
      <c r="CZ48" s="18"/>
      <c r="DA48" s="160"/>
      <c r="DB48" s="18"/>
      <c r="DC48" s="165"/>
      <c r="DD48" s="18"/>
      <c r="DE48" s="18"/>
      <c r="DF48" s="165"/>
      <c r="DG48" s="18"/>
      <c r="DH48" s="18"/>
      <c r="DI48" s="165"/>
      <c r="DJ48" s="18"/>
      <c r="DK48" s="18"/>
      <c r="DL48" s="18"/>
      <c r="DM48" s="18"/>
      <c r="DN48" s="18"/>
      <c r="DO48" s="236"/>
    </row>
    <row r="49" spans="1:119" customFormat="1" x14ac:dyDescent="0.25">
      <c r="A49" s="235">
        <v>48</v>
      </c>
      <c r="B49" s="4" t="s">
        <v>265</v>
      </c>
      <c r="C49" s="3">
        <v>42633</v>
      </c>
      <c r="D49" s="7">
        <v>0.45833333333333331</v>
      </c>
      <c r="E49" s="7" t="s">
        <v>253</v>
      </c>
      <c r="F49" s="17">
        <v>160.30000000000001</v>
      </c>
      <c r="G49" s="18">
        <v>160.6</v>
      </c>
      <c r="H49" s="18">
        <v>160.80000000000001</v>
      </c>
      <c r="I49" s="6">
        <v>1</v>
      </c>
      <c r="J49" s="17">
        <v>78.5</v>
      </c>
      <c r="K49" s="18">
        <v>78.5</v>
      </c>
      <c r="L49" s="18">
        <v>78.5</v>
      </c>
      <c r="M49" s="6">
        <v>2</v>
      </c>
      <c r="N49" s="4">
        <v>99</v>
      </c>
      <c r="O49" s="5">
        <v>104</v>
      </c>
      <c r="P49" s="6">
        <v>108</v>
      </c>
      <c r="Q49" s="4">
        <v>69</v>
      </c>
      <c r="R49" s="5">
        <v>68</v>
      </c>
      <c r="S49" s="6">
        <v>74</v>
      </c>
      <c r="T49" s="4">
        <v>75</v>
      </c>
      <c r="U49" s="5">
        <v>82</v>
      </c>
      <c r="V49" s="6">
        <v>85</v>
      </c>
      <c r="W49" s="2" t="s">
        <v>97</v>
      </c>
      <c r="X49" s="17" t="s">
        <v>62</v>
      </c>
      <c r="Y49" s="16">
        <v>4</v>
      </c>
      <c r="Z49" s="4" t="s">
        <v>62</v>
      </c>
      <c r="AA49" s="6" t="s">
        <v>62</v>
      </c>
      <c r="AB49" s="10">
        <v>5.7</v>
      </c>
      <c r="AC49" s="8">
        <v>42640</v>
      </c>
      <c r="AD49" s="7">
        <v>0.45833333333333331</v>
      </c>
      <c r="AE49" s="6" t="s">
        <v>93</v>
      </c>
      <c r="AF49" s="4">
        <v>116</v>
      </c>
      <c r="AG49" s="5">
        <v>106</v>
      </c>
      <c r="AH49" s="6">
        <v>103</v>
      </c>
      <c r="AI49" s="4">
        <v>72</v>
      </c>
      <c r="AJ49" s="5">
        <v>70</v>
      </c>
      <c r="AK49" s="6">
        <v>74</v>
      </c>
      <c r="AL49" s="4">
        <v>87</v>
      </c>
      <c r="AM49" s="5">
        <v>73</v>
      </c>
      <c r="AN49" s="6">
        <v>83</v>
      </c>
      <c r="AO49" s="11" t="s">
        <v>97</v>
      </c>
      <c r="AP49" s="8">
        <v>42675</v>
      </c>
      <c r="AQ49" s="7">
        <v>0.45833333333333331</v>
      </c>
      <c r="AR49" s="7" t="s">
        <v>270</v>
      </c>
      <c r="AS49" s="13">
        <v>161.5</v>
      </c>
      <c r="AT49" s="9">
        <v>162</v>
      </c>
      <c r="AU49" s="9">
        <v>161.69999999999999</v>
      </c>
      <c r="AV49" s="14"/>
      <c r="AW49" s="13">
        <v>76.7</v>
      </c>
      <c r="AX49" s="9">
        <v>76.7</v>
      </c>
      <c r="AY49" s="9">
        <v>76.7</v>
      </c>
      <c r="AZ49" s="14"/>
      <c r="BA49" s="13">
        <v>92</v>
      </c>
      <c r="BB49" s="9">
        <v>88</v>
      </c>
      <c r="BC49" s="14">
        <v>97</v>
      </c>
      <c r="BD49" s="13">
        <v>72</v>
      </c>
      <c r="BE49" s="9">
        <v>69</v>
      </c>
      <c r="BF49" s="14">
        <v>75</v>
      </c>
      <c r="BG49" s="13">
        <v>73</v>
      </c>
      <c r="BH49" s="9">
        <v>74</v>
      </c>
      <c r="BI49" s="9">
        <v>75</v>
      </c>
      <c r="BJ49" s="14" t="s">
        <v>97</v>
      </c>
      <c r="BK49" s="13" t="s">
        <v>62</v>
      </c>
      <c r="BL49" s="14">
        <v>1.5</v>
      </c>
      <c r="BM49" s="13" t="s">
        <v>62</v>
      </c>
      <c r="BN49" s="14" t="s">
        <v>62</v>
      </c>
      <c r="BO49" s="15">
        <v>5.6</v>
      </c>
      <c r="BP49" s="8">
        <v>42858</v>
      </c>
      <c r="BQ49" s="64">
        <v>0.52083333333333337</v>
      </c>
      <c r="BR49" s="64" t="s">
        <v>271</v>
      </c>
      <c r="BS49" s="13">
        <v>160.6</v>
      </c>
      <c r="BT49" s="9">
        <v>161.4</v>
      </c>
      <c r="BU49" s="9">
        <v>161.6</v>
      </c>
      <c r="BV49" s="14"/>
      <c r="BW49" s="13">
        <v>77.8</v>
      </c>
      <c r="BX49" s="9">
        <v>77.8</v>
      </c>
      <c r="BY49" s="9"/>
      <c r="BZ49" s="14"/>
      <c r="CA49" s="13">
        <v>98</v>
      </c>
      <c r="CB49" s="9">
        <v>99</v>
      </c>
      <c r="CC49" s="14">
        <v>98</v>
      </c>
      <c r="CD49" s="13">
        <v>70</v>
      </c>
      <c r="CE49" s="9">
        <v>72</v>
      </c>
      <c r="CF49" s="6">
        <v>73</v>
      </c>
      <c r="CG49" s="4">
        <v>80</v>
      </c>
      <c r="CH49" s="5">
        <v>86</v>
      </c>
      <c r="CI49" s="6">
        <v>75</v>
      </c>
      <c r="CJ49" s="2"/>
      <c r="CK49" s="4" t="s">
        <v>101</v>
      </c>
      <c r="CL49" s="6" t="s">
        <v>101</v>
      </c>
      <c r="CM49" s="4" t="s">
        <v>101</v>
      </c>
      <c r="CN49" s="6" t="s">
        <v>101</v>
      </c>
      <c r="CO49" s="35">
        <v>5.7</v>
      </c>
      <c r="CP49" s="8">
        <v>43040</v>
      </c>
      <c r="CQ49" s="7">
        <v>0.54166666666666663</v>
      </c>
      <c r="CR49" s="170" t="s">
        <v>308</v>
      </c>
      <c r="CS49" s="160">
        <v>160.4</v>
      </c>
      <c r="CT49" s="18">
        <v>160.9</v>
      </c>
      <c r="CU49" s="165">
        <v>160.80000000000001</v>
      </c>
      <c r="CV49" s="175"/>
      <c r="CW49" s="18">
        <v>79.099999999999994</v>
      </c>
      <c r="CX49" s="18">
        <v>79.099999999999994</v>
      </c>
      <c r="CY49" s="165">
        <v>79.099999999999994</v>
      </c>
      <c r="CZ49" s="18"/>
      <c r="DA49" s="160">
        <v>89</v>
      </c>
      <c r="DB49" s="18">
        <v>104</v>
      </c>
      <c r="DC49" s="165">
        <v>102</v>
      </c>
      <c r="DD49" s="18">
        <v>64</v>
      </c>
      <c r="DE49" s="18">
        <v>77</v>
      </c>
      <c r="DF49" s="165">
        <v>68</v>
      </c>
      <c r="DG49" s="18">
        <v>69</v>
      </c>
      <c r="DH49" s="18">
        <v>81</v>
      </c>
      <c r="DI49" s="165">
        <v>73</v>
      </c>
      <c r="DJ49" s="18" t="s">
        <v>96</v>
      </c>
      <c r="DK49" s="18" t="s">
        <v>101</v>
      </c>
      <c r="DL49" s="18">
        <v>4.5</v>
      </c>
      <c r="DM49" s="18" t="s">
        <v>101</v>
      </c>
      <c r="DN49" s="18" t="s">
        <v>101</v>
      </c>
      <c r="DO49" s="236">
        <v>6.1</v>
      </c>
    </row>
    <row r="50" spans="1:119" customFormat="1" x14ac:dyDescent="0.25">
      <c r="A50" s="235">
        <v>49</v>
      </c>
      <c r="B50" s="4" t="s">
        <v>265</v>
      </c>
      <c r="C50" s="3">
        <v>42633</v>
      </c>
      <c r="D50" s="7">
        <v>0.45833333333333331</v>
      </c>
      <c r="E50" s="7" t="s">
        <v>253</v>
      </c>
      <c r="F50" s="17">
        <v>154.1</v>
      </c>
      <c r="G50" s="18">
        <v>153.9</v>
      </c>
      <c r="H50" s="18">
        <v>153.9</v>
      </c>
      <c r="I50" s="6">
        <v>1</v>
      </c>
      <c r="J50" s="17">
        <v>61.4</v>
      </c>
      <c r="K50" s="18">
        <v>59.9</v>
      </c>
      <c r="L50" s="18">
        <v>59.9</v>
      </c>
      <c r="M50" s="6">
        <v>2</v>
      </c>
      <c r="N50" s="4">
        <v>105</v>
      </c>
      <c r="O50" s="5">
        <v>107</v>
      </c>
      <c r="P50" s="6">
        <v>98</v>
      </c>
      <c r="Q50" s="4">
        <v>67</v>
      </c>
      <c r="R50" s="5">
        <v>69</v>
      </c>
      <c r="S50" s="6">
        <v>71</v>
      </c>
      <c r="T50" s="4">
        <v>64</v>
      </c>
      <c r="U50" s="5">
        <v>63</v>
      </c>
      <c r="V50" s="6">
        <v>70</v>
      </c>
      <c r="W50" s="2" t="s">
        <v>96</v>
      </c>
      <c r="X50" s="17" t="s">
        <v>62</v>
      </c>
      <c r="Y50" s="16" t="s">
        <v>62</v>
      </c>
      <c r="Z50" s="4" t="s">
        <v>62</v>
      </c>
      <c r="AA50" s="6" t="s">
        <v>62</v>
      </c>
      <c r="AB50" s="10">
        <v>5.7</v>
      </c>
      <c r="AC50" s="8">
        <v>42640</v>
      </c>
      <c r="AD50" s="7">
        <v>0.45833333333333331</v>
      </c>
      <c r="AE50" s="6" t="s">
        <v>93</v>
      </c>
      <c r="AF50" s="4">
        <v>106</v>
      </c>
      <c r="AG50" s="5">
        <v>105</v>
      </c>
      <c r="AH50" s="6">
        <v>100</v>
      </c>
      <c r="AI50" s="4">
        <v>72</v>
      </c>
      <c r="AJ50" s="5">
        <v>64</v>
      </c>
      <c r="AK50" s="6">
        <v>70</v>
      </c>
      <c r="AL50" s="4">
        <v>67</v>
      </c>
      <c r="AM50" s="5">
        <v>62</v>
      </c>
      <c r="AN50" s="6">
        <v>67</v>
      </c>
      <c r="AO50" s="11" t="s">
        <v>96</v>
      </c>
      <c r="AP50" s="8">
        <v>42675</v>
      </c>
      <c r="AQ50" s="7">
        <v>0.45833333333333331</v>
      </c>
      <c r="AR50" s="7" t="s">
        <v>270</v>
      </c>
      <c r="AS50" s="13">
        <v>155.19999999999999</v>
      </c>
      <c r="AT50" s="9">
        <v>155.19999999999999</v>
      </c>
      <c r="AU50" s="9">
        <v>155.30000000000001</v>
      </c>
      <c r="AV50" s="14"/>
      <c r="AW50" s="13">
        <v>58.2</v>
      </c>
      <c r="AX50" s="9">
        <v>58.2</v>
      </c>
      <c r="AY50" s="9">
        <v>58.2</v>
      </c>
      <c r="AZ50" s="14"/>
      <c r="BA50" s="13">
        <v>99</v>
      </c>
      <c r="BB50" s="9">
        <v>102</v>
      </c>
      <c r="BC50" s="14">
        <v>99</v>
      </c>
      <c r="BD50" s="13">
        <v>74</v>
      </c>
      <c r="BE50" s="9">
        <v>78</v>
      </c>
      <c r="BF50" s="14">
        <v>75</v>
      </c>
      <c r="BG50" s="13">
        <v>61</v>
      </c>
      <c r="BH50" s="9">
        <v>58</v>
      </c>
      <c r="BI50" s="9">
        <v>56</v>
      </c>
      <c r="BJ50" s="14" t="s">
        <v>96</v>
      </c>
      <c r="BK50" s="13" t="s">
        <v>62</v>
      </c>
      <c r="BL50" s="14" t="s">
        <v>62</v>
      </c>
      <c r="BM50" s="13" t="s">
        <v>62</v>
      </c>
      <c r="BN50" s="14" t="s">
        <v>62</v>
      </c>
      <c r="BO50" s="15">
        <v>5</v>
      </c>
      <c r="BP50" s="8">
        <v>42858</v>
      </c>
      <c r="BQ50" s="64">
        <v>0.52083333333333337</v>
      </c>
      <c r="BR50" s="64" t="s">
        <v>274</v>
      </c>
      <c r="BS50" s="13">
        <v>153.5</v>
      </c>
      <c r="BT50" s="9">
        <v>153.6</v>
      </c>
      <c r="BU50" s="9">
        <v>153.6</v>
      </c>
      <c r="BV50" s="14"/>
      <c r="BW50" s="13">
        <v>56.1</v>
      </c>
      <c r="BX50" s="9">
        <v>56.1</v>
      </c>
      <c r="BY50" s="9"/>
      <c r="BZ50" s="14"/>
      <c r="CA50" s="13">
        <v>105</v>
      </c>
      <c r="CB50" s="9">
        <v>97</v>
      </c>
      <c r="CC50" s="14">
        <v>98</v>
      </c>
      <c r="CD50" s="13">
        <v>69</v>
      </c>
      <c r="CE50" s="9">
        <v>71</v>
      </c>
      <c r="CF50" s="6">
        <v>71</v>
      </c>
      <c r="CG50" s="4">
        <v>68</v>
      </c>
      <c r="CH50" s="5">
        <v>71</v>
      </c>
      <c r="CI50" s="6">
        <v>72</v>
      </c>
      <c r="CJ50" s="2"/>
      <c r="CK50" s="4" t="s">
        <v>101</v>
      </c>
      <c r="CL50" s="6" t="s">
        <v>101</v>
      </c>
      <c r="CM50" s="4" t="s">
        <v>101</v>
      </c>
      <c r="CN50" s="6" t="s">
        <v>101</v>
      </c>
      <c r="CO50" s="35"/>
      <c r="CP50" s="8"/>
      <c r="CQ50" s="7"/>
      <c r="CR50" s="170"/>
      <c r="CS50" s="160"/>
      <c r="CT50" s="18"/>
      <c r="CU50" s="165"/>
      <c r="CV50" s="175"/>
      <c r="CW50" s="18"/>
      <c r="CX50" s="18"/>
      <c r="CY50" s="165"/>
      <c r="CZ50" s="18"/>
      <c r="DA50" s="160"/>
      <c r="DB50" s="18"/>
      <c r="DC50" s="165"/>
      <c r="DD50" s="18"/>
      <c r="DE50" s="18"/>
      <c r="DF50" s="165"/>
      <c r="DG50" s="18"/>
      <c r="DH50" s="18"/>
      <c r="DI50" s="165"/>
      <c r="DJ50" s="18"/>
      <c r="DK50" s="18"/>
      <c r="DL50" s="18"/>
      <c r="DM50" s="18"/>
      <c r="DN50" s="18"/>
      <c r="DO50" s="236"/>
    </row>
    <row r="51" spans="1:119" customFormat="1" x14ac:dyDescent="0.25">
      <c r="A51" s="241">
        <v>50</v>
      </c>
      <c r="B51" s="182" t="s">
        <v>265</v>
      </c>
      <c r="C51" s="183">
        <v>42633</v>
      </c>
      <c r="D51" s="184">
        <v>0.45833333333333331</v>
      </c>
      <c r="E51" s="184" t="s">
        <v>253</v>
      </c>
      <c r="F51" s="185">
        <v>153.6</v>
      </c>
      <c r="G51" s="186">
        <v>153.69999999999999</v>
      </c>
      <c r="H51" s="186">
        <v>153.4</v>
      </c>
      <c r="I51" s="187">
        <v>1</v>
      </c>
      <c r="J51" s="185">
        <v>58.7</v>
      </c>
      <c r="K51" s="186">
        <v>58.7</v>
      </c>
      <c r="L51" s="186">
        <v>58.7</v>
      </c>
      <c r="M51" s="187">
        <v>2</v>
      </c>
      <c r="N51" s="182">
        <v>90</v>
      </c>
      <c r="O51" s="188">
        <v>98</v>
      </c>
      <c r="P51" s="187">
        <v>87</v>
      </c>
      <c r="Q51" s="182">
        <v>71</v>
      </c>
      <c r="R51" s="188">
        <v>73</v>
      </c>
      <c r="S51" s="187">
        <v>75</v>
      </c>
      <c r="T51" s="182">
        <v>74</v>
      </c>
      <c r="U51" s="188">
        <v>81</v>
      </c>
      <c r="V51" s="187">
        <v>78</v>
      </c>
      <c r="W51" s="181" t="s">
        <v>97</v>
      </c>
      <c r="X51" s="185" t="s">
        <v>62</v>
      </c>
      <c r="Y51" s="189" t="s">
        <v>62</v>
      </c>
      <c r="Z51" s="182" t="s">
        <v>62</v>
      </c>
      <c r="AA51" s="187" t="s">
        <v>62</v>
      </c>
      <c r="AB51" s="190">
        <v>5</v>
      </c>
      <c r="AC51" s="191">
        <v>42640</v>
      </c>
      <c r="AD51" s="184">
        <v>0.45833333333333331</v>
      </c>
      <c r="AE51" s="187" t="s">
        <v>93</v>
      </c>
      <c r="AF51" s="182">
        <v>82</v>
      </c>
      <c r="AG51" s="188">
        <v>85</v>
      </c>
      <c r="AH51" s="187">
        <v>88</v>
      </c>
      <c r="AI51" s="182">
        <v>62</v>
      </c>
      <c r="AJ51" s="188">
        <v>60</v>
      </c>
      <c r="AK51" s="187">
        <v>59</v>
      </c>
      <c r="AL51" s="182">
        <v>75</v>
      </c>
      <c r="AM51" s="188">
        <v>77</v>
      </c>
      <c r="AN51" s="187">
        <v>70</v>
      </c>
      <c r="AO51" s="192"/>
      <c r="AP51" s="191">
        <v>42675</v>
      </c>
      <c r="AQ51" s="184">
        <v>0.45833333333333331</v>
      </c>
      <c r="AR51" s="184" t="s">
        <v>270</v>
      </c>
      <c r="AS51" s="193">
        <v>152.6</v>
      </c>
      <c r="AT51" s="194">
        <v>152.80000000000001</v>
      </c>
      <c r="AU51" s="194">
        <v>152.5</v>
      </c>
      <c r="AV51" s="195"/>
      <c r="AW51" s="193">
        <v>58.3</v>
      </c>
      <c r="AX51" s="194">
        <v>58.3</v>
      </c>
      <c r="AY51" s="194">
        <v>58.3</v>
      </c>
      <c r="AZ51" s="195"/>
      <c r="BA51" s="193">
        <v>93</v>
      </c>
      <c r="BB51" s="194">
        <v>89</v>
      </c>
      <c r="BC51" s="195">
        <v>102</v>
      </c>
      <c r="BD51" s="193">
        <v>71</v>
      </c>
      <c r="BE51" s="194">
        <v>67</v>
      </c>
      <c r="BF51" s="195">
        <v>71</v>
      </c>
      <c r="BG51" s="193">
        <v>75</v>
      </c>
      <c r="BH51" s="194">
        <v>72</v>
      </c>
      <c r="BI51" s="194">
        <v>69</v>
      </c>
      <c r="BJ51" s="195"/>
      <c r="BK51" s="193">
        <v>1</v>
      </c>
      <c r="BL51" s="195" t="s">
        <v>62</v>
      </c>
      <c r="BM51" s="193" t="s">
        <v>62</v>
      </c>
      <c r="BN51" s="195" t="s">
        <v>62</v>
      </c>
      <c r="BO51" s="196">
        <v>4.7</v>
      </c>
      <c r="BP51" s="191">
        <v>42858</v>
      </c>
      <c r="BQ51" s="197">
        <v>0.52083333333333337</v>
      </c>
      <c r="BR51" s="197" t="s">
        <v>269</v>
      </c>
      <c r="BS51" s="193">
        <v>152.9</v>
      </c>
      <c r="BT51" s="194">
        <v>153.30000000000001</v>
      </c>
      <c r="BU51" s="194">
        <v>153.4</v>
      </c>
      <c r="BV51" s="195"/>
      <c r="BW51" s="193">
        <v>60.7</v>
      </c>
      <c r="BX51" s="194">
        <v>60.7</v>
      </c>
      <c r="BY51" s="194"/>
      <c r="BZ51" s="195"/>
      <c r="CA51" s="193">
        <v>93</v>
      </c>
      <c r="CB51" s="194">
        <v>82</v>
      </c>
      <c r="CC51" s="195">
        <v>89</v>
      </c>
      <c r="CD51" s="193">
        <v>70</v>
      </c>
      <c r="CE51" s="194">
        <v>70</v>
      </c>
      <c r="CF51" s="187">
        <v>71</v>
      </c>
      <c r="CG51" s="182">
        <v>74</v>
      </c>
      <c r="CH51" s="188">
        <v>77</v>
      </c>
      <c r="CI51" s="187">
        <v>73</v>
      </c>
      <c r="CJ51" s="181"/>
      <c r="CK51" s="182" t="s">
        <v>101</v>
      </c>
      <c r="CL51" s="187" t="s">
        <v>101</v>
      </c>
      <c r="CM51" s="182" t="s">
        <v>101</v>
      </c>
      <c r="CN51" s="187" t="s">
        <v>101</v>
      </c>
      <c r="CO51" s="198">
        <v>5.4</v>
      </c>
      <c r="CP51" s="191">
        <v>43040</v>
      </c>
      <c r="CQ51" s="184">
        <v>0.54166666666666663</v>
      </c>
      <c r="CR51" s="199" t="s">
        <v>308</v>
      </c>
      <c r="CS51" s="200">
        <v>153</v>
      </c>
      <c r="CT51" s="186">
        <v>153.30000000000001</v>
      </c>
      <c r="CU51" s="201">
        <v>153.19999999999999</v>
      </c>
      <c r="CV51" s="202"/>
      <c r="CW51" s="186">
        <v>62.4</v>
      </c>
      <c r="CX51" s="186">
        <v>62.4</v>
      </c>
      <c r="CY51" s="201">
        <v>62.4</v>
      </c>
      <c r="CZ51" s="186"/>
      <c r="DA51" s="200">
        <v>89</v>
      </c>
      <c r="DB51" s="186">
        <v>89</v>
      </c>
      <c r="DC51" s="201">
        <v>82</v>
      </c>
      <c r="DD51" s="186">
        <v>65</v>
      </c>
      <c r="DE51" s="186">
        <v>61</v>
      </c>
      <c r="DF51" s="201">
        <v>58</v>
      </c>
      <c r="DG51" s="186">
        <v>79</v>
      </c>
      <c r="DH51" s="186">
        <v>79</v>
      </c>
      <c r="DI51" s="201">
        <v>78</v>
      </c>
      <c r="DJ51" s="186" t="s">
        <v>98</v>
      </c>
      <c r="DK51" s="186" t="s">
        <v>101</v>
      </c>
      <c r="DL51" s="186">
        <v>0.75</v>
      </c>
      <c r="DM51" s="186" t="s">
        <v>101</v>
      </c>
      <c r="DN51" s="186" t="s">
        <v>101</v>
      </c>
      <c r="DO51" s="240">
        <v>5.0999999999999996</v>
      </c>
    </row>
    <row r="52" spans="1:119" customFormat="1" x14ac:dyDescent="0.25">
      <c r="A52" s="235">
        <v>51</v>
      </c>
      <c r="B52" s="4" t="s">
        <v>265</v>
      </c>
      <c r="C52" s="3">
        <v>42633</v>
      </c>
      <c r="D52" s="7">
        <v>0.45833333333333331</v>
      </c>
      <c r="E52" s="7" t="s">
        <v>253</v>
      </c>
      <c r="F52" s="17">
        <v>155.4</v>
      </c>
      <c r="G52" s="18">
        <v>155.80000000000001</v>
      </c>
      <c r="H52" s="18">
        <v>155.69999999999999</v>
      </c>
      <c r="I52" s="6">
        <v>1</v>
      </c>
      <c r="J52" s="17">
        <v>61.3</v>
      </c>
      <c r="K52" s="18">
        <v>61.3</v>
      </c>
      <c r="L52" s="18">
        <v>61.3</v>
      </c>
      <c r="M52" s="6">
        <v>2</v>
      </c>
      <c r="N52" s="4">
        <v>87</v>
      </c>
      <c r="O52" s="5">
        <v>88</v>
      </c>
      <c r="P52" s="6">
        <v>91</v>
      </c>
      <c r="Q52" s="4">
        <v>69</v>
      </c>
      <c r="R52" s="5">
        <v>61</v>
      </c>
      <c r="S52" s="6">
        <v>72</v>
      </c>
      <c r="T52" s="4">
        <v>95</v>
      </c>
      <c r="U52" s="5">
        <v>90</v>
      </c>
      <c r="V52" s="6">
        <v>90</v>
      </c>
      <c r="W52" s="2" t="s">
        <v>99</v>
      </c>
      <c r="X52" s="17" t="s">
        <v>62</v>
      </c>
      <c r="Y52" s="16">
        <v>2</v>
      </c>
      <c r="Z52" s="4" t="s">
        <v>62</v>
      </c>
      <c r="AA52" s="6" t="s">
        <v>62</v>
      </c>
      <c r="AB52" s="10">
        <v>4.7</v>
      </c>
      <c r="AC52" s="8">
        <v>42640</v>
      </c>
      <c r="AD52" s="7">
        <v>0.45833333333333331</v>
      </c>
      <c r="AE52" s="6" t="s">
        <v>93</v>
      </c>
      <c r="AF52" s="4">
        <v>94</v>
      </c>
      <c r="AG52" s="5">
        <v>98</v>
      </c>
      <c r="AH52" s="6">
        <v>94</v>
      </c>
      <c r="AI52" s="4">
        <v>63</v>
      </c>
      <c r="AJ52" s="5">
        <v>62</v>
      </c>
      <c r="AK52" s="6">
        <v>65</v>
      </c>
      <c r="AL52" s="4">
        <v>75</v>
      </c>
      <c r="AM52" s="5">
        <v>70</v>
      </c>
      <c r="AN52" s="6">
        <v>71</v>
      </c>
      <c r="AO52" s="11"/>
      <c r="AP52" s="8">
        <v>42675</v>
      </c>
      <c r="AQ52" s="7">
        <v>0.45833333333333331</v>
      </c>
      <c r="AR52" s="7" t="s">
        <v>270</v>
      </c>
      <c r="AS52" s="13">
        <v>156.1</v>
      </c>
      <c r="AT52" s="9">
        <v>156.30000000000001</v>
      </c>
      <c r="AU52" s="9">
        <v>155.5</v>
      </c>
      <c r="AV52" s="14"/>
      <c r="AW52" s="13">
        <v>61.8</v>
      </c>
      <c r="AX52" s="9">
        <v>61.8</v>
      </c>
      <c r="AY52" s="9">
        <v>61.8</v>
      </c>
      <c r="AZ52" s="14"/>
      <c r="BA52" s="13">
        <v>106</v>
      </c>
      <c r="BB52" s="9">
        <v>99</v>
      </c>
      <c r="BC52" s="14">
        <v>92</v>
      </c>
      <c r="BD52" s="13">
        <v>79</v>
      </c>
      <c r="BE52" s="9">
        <v>68</v>
      </c>
      <c r="BF52" s="14">
        <v>68</v>
      </c>
      <c r="BG52" s="13">
        <v>81</v>
      </c>
      <c r="BH52" s="9">
        <v>77</v>
      </c>
      <c r="BI52" s="9">
        <v>83</v>
      </c>
      <c r="BJ52" s="14"/>
      <c r="BK52" s="13" t="s">
        <v>62</v>
      </c>
      <c r="BL52" s="14">
        <v>1.5</v>
      </c>
      <c r="BM52" s="13" t="s">
        <v>62</v>
      </c>
      <c r="BN52" s="14" t="s">
        <v>62</v>
      </c>
      <c r="BO52" s="15"/>
      <c r="BP52" s="8">
        <v>42858</v>
      </c>
      <c r="BQ52" s="64">
        <v>0.52083333333333337</v>
      </c>
      <c r="BR52" s="64" t="s">
        <v>269</v>
      </c>
      <c r="BS52" s="13">
        <v>156.4</v>
      </c>
      <c r="BT52" s="9">
        <v>156.30000000000001</v>
      </c>
      <c r="BU52" s="9">
        <v>156.30000000000001</v>
      </c>
      <c r="BV52" s="14"/>
      <c r="BW52" s="13">
        <v>61.4</v>
      </c>
      <c r="BX52" s="9">
        <v>61.4</v>
      </c>
      <c r="BY52" s="9"/>
      <c r="BZ52" s="14"/>
      <c r="CA52" s="13">
        <v>81</v>
      </c>
      <c r="CB52" s="9">
        <v>89</v>
      </c>
      <c r="CC52" s="14">
        <v>88</v>
      </c>
      <c r="CD52" s="13">
        <v>67</v>
      </c>
      <c r="CE52" s="9">
        <v>68</v>
      </c>
      <c r="CF52" s="6">
        <v>70</v>
      </c>
      <c r="CG52" s="4">
        <v>82</v>
      </c>
      <c r="CH52" s="5">
        <v>79</v>
      </c>
      <c r="CI52" s="6">
        <v>78</v>
      </c>
      <c r="CJ52" s="2"/>
      <c r="CK52" s="4" t="s">
        <v>101</v>
      </c>
      <c r="CL52" s="6">
        <v>2</v>
      </c>
      <c r="CM52" s="4" t="s">
        <v>101</v>
      </c>
      <c r="CN52" s="6" t="s">
        <v>101</v>
      </c>
      <c r="CO52" s="35">
        <v>5.3</v>
      </c>
      <c r="CP52" s="8">
        <v>43040</v>
      </c>
      <c r="CQ52" s="7">
        <v>0.54166666666666663</v>
      </c>
      <c r="CR52" s="170" t="s">
        <v>305</v>
      </c>
      <c r="CS52" s="160">
        <v>156.4</v>
      </c>
      <c r="CT52" s="18">
        <v>156.30000000000001</v>
      </c>
      <c r="CU52" s="165"/>
      <c r="CV52" s="175"/>
      <c r="CW52" s="18">
        <v>64.7</v>
      </c>
      <c r="CX52" s="18">
        <v>64.7</v>
      </c>
      <c r="CY52" s="165"/>
      <c r="CZ52" s="18"/>
      <c r="DA52" s="160">
        <v>85</v>
      </c>
      <c r="DB52" s="18">
        <v>92</v>
      </c>
      <c r="DC52" s="165">
        <v>91</v>
      </c>
      <c r="DD52" s="18">
        <v>65</v>
      </c>
      <c r="DE52" s="18">
        <v>64</v>
      </c>
      <c r="DF52" s="165">
        <v>66</v>
      </c>
      <c r="DG52" s="18">
        <v>75</v>
      </c>
      <c r="DH52" s="18">
        <v>72</v>
      </c>
      <c r="DI52" s="165">
        <v>76</v>
      </c>
      <c r="DJ52" s="18" t="s">
        <v>99</v>
      </c>
      <c r="DK52" s="18" t="s">
        <v>101</v>
      </c>
      <c r="DL52" s="18">
        <v>1</v>
      </c>
      <c r="DM52" s="18" t="s">
        <v>101</v>
      </c>
      <c r="DN52" s="18" t="s">
        <v>101</v>
      </c>
      <c r="DO52" s="236">
        <v>5.3</v>
      </c>
    </row>
    <row r="53" spans="1:119" customFormat="1" x14ac:dyDescent="0.25">
      <c r="A53" s="235">
        <v>52</v>
      </c>
      <c r="B53" s="4" t="s">
        <v>265</v>
      </c>
      <c r="C53" s="3">
        <v>42633</v>
      </c>
      <c r="D53" s="7">
        <v>0.45833333333333331</v>
      </c>
      <c r="E53" s="7" t="s">
        <v>253</v>
      </c>
      <c r="F53" s="17">
        <v>158.69999999999999</v>
      </c>
      <c r="G53" s="18">
        <v>158.69999999999999</v>
      </c>
      <c r="H53" s="18">
        <v>158.69999999999999</v>
      </c>
      <c r="I53" s="6">
        <v>1</v>
      </c>
      <c r="J53" s="17">
        <v>70.8</v>
      </c>
      <c r="K53" s="18">
        <v>70.8</v>
      </c>
      <c r="L53" s="18">
        <v>70.8</v>
      </c>
      <c r="M53" s="6">
        <v>2</v>
      </c>
      <c r="N53" s="4">
        <v>96</v>
      </c>
      <c r="O53" s="5">
        <v>100</v>
      </c>
      <c r="P53" s="6">
        <v>98</v>
      </c>
      <c r="Q53" s="4">
        <v>71</v>
      </c>
      <c r="R53" s="5">
        <v>84</v>
      </c>
      <c r="S53" s="6">
        <v>76</v>
      </c>
      <c r="T53" s="4">
        <v>79</v>
      </c>
      <c r="U53" s="5">
        <v>79</v>
      </c>
      <c r="V53" s="6">
        <v>78</v>
      </c>
      <c r="W53" s="2" t="s">
        <v>97</v>
      </c>
      <c r="X53" s="17">
        <v>2</v>
      </c>
      <c r="Y53" s="16">
        <v>3</v>
      </c>
      <c r="Z53" s="4" t="s">
        <v>62</v>
      </c>
      <c r="AA53" s="6" t="s">
        <v>62</v>
      </c>
      <c r="AB53" s="10"/>
      <c r="AC53" s="8">
        <v>42640</v>
      </c>
      <c r="AD53" s="7">
        <v>0.45833333333333331</v>
      </c>
      <c r="AE53" s="6" t="s">
        <v>93</v>
      </c>
      <c r="AF53" s="4">
        <v>111</v>
      </c>
      <c r="AG53" s="5">
        <v>103</v>
      </c>
      <c r="AH53" s="6">
        <v>106</v>
      </c>
      <c r="AI53" s="4">
        <v>76</v>
      </c>
      <c r="AJ53" s="5">
        <v>78</v>
      </c>
      <c r="AK53" s="6">
        <v>75</v>
      </c>
      <c r="AL53" s="4">
        <v>79</v>
      </c>
      <c r="AM53" s="5">
        <v>81</v>
      </c>
      <c r="AN53" s="6">
        <v>71</v>
      </c>
      <c r="AO53" s="11" t="s">
        <v>97</v>
      </c>
      <c r="AP53" s="9"/>
      <c r="AQ53" s="7"/>
      <c r="AR53" s="7" t="s">
        <v>268</v>
      </c>
      <c r="AS53" s="13"/>
      <c r="AT53" s="9"/>
      <c r="AU53" s="9"/>
      <c r="AV53" s="14"/>
      <c r="AW53" s="13"/>
      <c r="AX53" s="9"/>
      <c r="AY53" s="9"/>
      <c r="AZ53" s="14"/>
      <c r="BA53" s="13"/>
      <c r="BB53" s="9"/>
      <c r="BC53" s="14"/>
      <c r="BD53" s="13"/>
      <c r="BE53" s="9"/>
      <c r="BF53" s="14"/>
      <c r="BG53" s="13"/>
      <c r="BH53" s="9"/>
      <c r="BI53" s="9"/>
      <c r="BJ53" s="14"/>
      <c r="BK53" s="13"/>
      <c r="BL53" s="14"/>
      <c r="BM53" s="13"/>
      <c r="BN53" s="14"/>
      <c r="BO53" s="15"/>
      <c r="BP53" s="9"/>
      <c r="BQ53" s="64"/>
      <c r="BR53" s="64" t="s">
        <v>268</v>
      </c>
      <c r="BS53" s="13"/>
      <c r="BT53" s="9"/>
      <c r="BU53" s="9"/>
      <c r="BV53" s="14"/>
      <c r="BW53" s="13"/>
      <c r="BX53" s="9"/>
      <c r="BY53" s="9"/>
      <c r="BZ53" s="14"/>
      <c r="CA53" s="13"/>
      <c r="CB53" s="9"/>
      <c r="CC53" s="14"/>
      <c r="CD53" s="13"/>
      <c r="CE53" s="9"/>
      <c r="CF53" s="6"/>
      <c r="CG53" s="4"/>
      <c r="CH53" s="5"/>
      <c r="CI53" s="6"/>
      <c r="CJ53" s="2"/>
      <c r="CK53" s="4"/>
      <c r="CL53" s="6"/>
      <c r="CM53" s="4"/>
      <c r="CN53" s="6"/>
      <c r="CO53" s="35"/>
      <c r="CP53" s="8"/>
      <c r="CQ53" s="7"/>
      <c r="CR53" s="170"/>
      <c r="CS53" s="160"/>
      <c r="CT53" s="18"/>
      <c r="CU53" s="165"/>
      <c r="CV53" s="175"/>
      <c r="CW53" s="18"/>
      <c r="CX53" s="18"/>
      <c r="CY53" s="165"/>
      <c r="CZ53" s="18"/>
      <c r="DA53" s="160"/>
      <c r="DB53" s="18"/>
      <c r="DC53" s="165"/>
      <c r="DD53" s="18"/>
      <c r="DE53" s="18"/>
      <c r="DF53" s="165"/>
      <c r="DG53" s="18"/>
      <c r="DH53" s="18"/>
      <c r="DI53" s="165"/>
      <c r="DJ53" s="18"/>
      <c r="DK53" s="18"/>
      <c r="DL53" s="18"/>
      <c r="DM53" s="18"/>
      <c r="DN53" s="18"/>
      <c r="DO53" s="236"/>
    </row>
    <row r="54" spans="1:119" customFormat="1" x14ac:dyDescent="0.25">
      <c r="A54" s="235">
        <v>53</v>
      </c>
      <c r="B54" s="4" t="s">
        <v>265</v>
      </c>
      <c r="C54" s="3">
        <v>42640</v>
      </c>
      <c r="D54" s="7">
        <v>0.41666666666666669</v>
      </c>
      <c r="E54" s="7" t="s">
        <v>261</v>
      </c>
      <c r="F54" s="17">
        <v>156.30000000000001</v>
      </c>
      <c r="G54" s="18">
        <v>156.5</v>
      </c>
      <c r="H54" s="18">
        <v>156.19999999999999</v>
      </c>
      <c r="I54" s="6"/>
      <c r="J54" s="17">
        <v>88</v>
      </c>
      <c r="K54" s="18">
        <v>88</v>
      </c>
      <c r="L54" s="18">
        <v>88</v>
      </c>
      <c r="M54" s="6"/>
      <c r="N54" s="4">
        <v>107</v>
      </c>
      <c r="O54" s="5">
        <v>109</v>
      </c>
      <c r="P54" s="6">
        <v>111</v>
      </c>
      <c r="Q54" s="4">
        <v>80</v>
      </c>
      <c r="R54" s="5">
        <v>80</v>
      </c>
      <c r="S54" s="6">
        <v>89</v>
      </c>
      <c r="T54" s="4">
        <v>84</v>
      </c>
      <c r="U54" s="5">
        <v>88</v>
      </c>
      <c r="V54" s="6">
        <v>87</v>
      </c>
      <c r="W54" s="2" t="s">
        <v>59</v>
      </c>
      <c r="X54" s="17">
        <v>1</v>
      </c>
      <c r="Y54" s="16" t="s">
        <v>62</v>
      </c>
      <c r="Z54" s="4" t="s">
        <v>62</v>
      </c>
      <c r="AA54" s="6" t="s">
        <v>62</v>
      </c>
      <c r="AB54" s="10">
        <v>4.8</v>
      </c>
      <c r="AC54" s="8">
        <v>42647</v>
      </c>
      <c r="AD54" s="7">
        <v>0.41666666666666669</v>
      </c>
      <c r="AE54" s="6" t="s">
        <v>52</v>
      </c>
      <c r="AF54" s="4">
        <v>81</v>
      </c>
      <c r="AG54" s="5">
        <v>87</v>
      </c>
      <c r="AH54" s="6">
        <v>86</v>
      </c>
      <c r="AI54" s="4">
        <v>68</v>
      </c>
      <c r="AJ54" s="5">
        <v>74</v>
      </c>
      <c r="AK54" s="6">
        <v>64</v>
      </c>
      <c r="AL54" s="4">
        <v>73</v>
      </c>
      <c r="AM54" s="5">
        <v>77</v>
      </c>
      <c r="AN54" s="6">
        <v>77</v>
      </c>
      <c r="AO54" s="11" t="s">
        <v>59</v>
      </c>
      <c r="AP54" s="8">
        <v>42690</v>
      </c>
      <c r="AQ54" s="7">
        <v>0.42708333333333331</v>
      </c>
      <c r="AR54" s="7" t="s">
        <v>256</v>
      </c>
      <c r="AS54" s="13">
        <v>155.4</v>
      </c>
      <c r="AT54" s="9">
        <v>155.4</v>
      </c>
      <c r="AU54" s="9">
        <v>155.4</v>
      </c>
      <c r="AV54" s="14"/>
      <c r="AW54" s="13">
        <v>88.7</v>
      </c>
      <c r="AX54" s="9">
        <v>88.7</v>
      </c>
      <c r="AY54" s="9"/>
      <c r="AZ54" s="14"/>
      <c r="BA54" s="13">
        <v>106</v>
      </c>
      <c r="BB54" s="9">
        <v>104</v>
      </c>
      <c r="BC54" s="14">
        <v>101</v>
      </c>
      <c r="BD54" s="13">
        <v>75</v>
      </c>
      <c r="BE54" s="9">
        <v>87</v>
      </c>
      <c r="BF54" s="14">
        <v>81</v>
      </c>
      <c r="BG54" s="13">
        <v>80</v>
      </c>
      <c r="BH54" s="9">
        <v>97</v>
      </c>
      <c r="BI54" s="9">
        <v>87</v>
      </c>
      <c r="BJ54" s="14" t="s">
        <v>91</v>
      </c>
      <c r="BK54" s="13">
        <v>1.25</v>
      </c>
      <c r="BL54" s="14" t="s">
        <v>62</v>
      </c>
      <c r="BM54" s="13" t="s">
        <v>62</v>
      </c>
      <c r="BN54" s="14" t="s">
        <v>62</v>
      </c>
      <c r="BO54" s="15">
        <v>5.3</v>
      </c>
      <c r="BP54" s="8">
        <v>42873</v>
      </c>
      <c r="BQ54" s="64">
        <v>0.375</v>
      </c>
      <c r="BR54" s="64" t="s">
        <v>275</v>
      </c>
      <c r="BS54" s="13">
        <v>155.6</v>
      </c>
      <c r="BT54" s="9">
        <v>155.80000000000001</v>
      </c>
      <c r="BU54" s="9">
        <v>155.9</v>
      </c>
      <c r="BV54" s="14"/>
      <c r="BW54" s="13">
        <v>85.4</v>
      </c>
      <c r="BX54" s="9">
        <v>84.3</v>
      </c>
      <c r="BY54" s="9">
        <v>84.3</v>
      </c>
      <c r="BZ54" s="14"/>
      <c r="CA54" s="13">
        <v>113</v>
      </c>
      <c r="CB54" s="9">
        <v>111</v>
      </c>
      <c r="CC54" s="14">
        <v>110</v>
      </c>
      <c r="CD54" s="13">
        <v>81</v>
      </c>
      <c r="CE54" s="9">
        <v>75</v>
      </c>
      <c r="CF54" s="6">
        <v>76</v>
      </c>
      <c r="CG54" s="4">
        <v>82</v>
      </c>
      <c r="CH54" s="5">
        <v>85</v>
      </c>
      <c r="CI54" s="6">
        <v>83</v>
      </c>
      <c r="CJ54" s="2"/>
      <c r="CK54" s="4" t="s">
        <v>101</v>
      </c>
      <c r="CL54" s="6" t="s">
        <v>101</v>
      </c>
      <c r="CM54" s="4" t="s">
        <v>101</v>
      </c>
      <c r="CN54" s="6" t="s">
        <v>101</v>
      </c>
      <c r="CO54" s="35">
        <v>5.9</v>
      </c>
      <c r="CP54" s="8">
        <v>43055</v>
      </c>
      <c r="CQ54" s="7">
        <v>0.44791666666666669</v>
      </c>
      <c r="CR54" s="170" t="s">
        <v>309</v>
      </c>
      <c r="CS54" s="160">
        <v>155.9</v>
      </c>
      <c r="CT54" s="18">
        <v>155.80000000000001</v>
      </c>
      <c r="CU54" s="165">
        <v>155.69999999999999</v>
      </c>
      <c r="CV54" s="175"/>
      <c r="CW54" s="18">
        <v>83.1</v>
      </c>
      <c r="CX54" s="18">
        <v>83.1</v>
      </c>
      <c r="CY54" s="165">
        <v>83.1</v>
      </c>
      <c r="CZ54" s="18"/>
      <c r="DA54" s="160">
        <v>121</v>
      </c>
      <c r="DB54" s="18">
        <v>111</v>
      </c>
      <c r="DC54" s="165">
        <v>103</v>
      </c>
      <c r="DD54" s="18">
        <v>78</v>
      </c>
      <c r="DE54" s="18">
        <v>80</v>
      </c>
      <c r="DF54" s="165">
        <v>78</v>
      </c>
      <c r="DG54" s="18">
        <v>80</v>
      </c>
      <c r="DH54" s="18">
        <v>79</v>
      </c>
      <c r="DI54" s="165">
        <v>79</v>
      </c>
      <c r="DJ54" s="18"/>
      <c r="DK54" s="18" t="s">
        <v>101</v>
      </c>
      <c r="DL54" s="18" t="s">
        <v>101</v>
      </c>
      <c r="DM54" s="18" t="s">
        <v>101</v>
      </c>
      <c r="DN54" s="18" t="s">
        <v>101</v>
      </c>
      <c r="DO54" s="236">
        <v>5.2</v>
      </c>
    </row>
    <row r="55" spans="1:119" customFormat="1" x14ac:dyDescent="0.25">
      <c r="A55" s="235">
        <v>54</v>
      </c>
      <c r="B55" s="4" t="s">
        <v>265</v>
      </c>
      <c r="C55" s="3">
        <v>42640</v>
      </c>
      <c r="D55" s="7">
        <v>0.45833333333333298</v>
      </c>
      <c r="E55" s="7" t="s">
        <v>261</v>
      </c>
      <c r="F55" s="17">
        <v>153.1</v>
      </c>
      <c r="G55" s="18">
        <v>152.80000000000001</v>
      </c>
      <c r="H55" s="18">
        <v>152.69999999999999</v>
      </c>
      <c r="I55" s="6">
        <v>1</v>
      </c>
      <c r="J55" s="17">
        <v>78.900000000000006</v>
      </c>
      <c r="K55" s="18">
        <v>78.900000000000006</v>
      </c>
      <c r="L55" s="18">
        <v>78.900000000000006</v>
      </c>
      <c r="M55" s="6">
        <v>1</v>
      </c>
      <c r="N55" s="4">
        <v>112</v>
      </c>
      <c r="O55" s="5">
        <v>108</v>
      </c>
      <c r="P55" s="6">
        <v>125</v>
      </c>
      <c r="Q55" s="4">
        <v>85</v>
      </c>
      <c r="R55" s="5">
        <v>79</v>
      </c>
      <c r="S55" s="6">
        <v>81</v>
      </c>
      <c r="T55" s="4">
        <v>59</v>
      </c>
      <c r="U55" s="5">
        <v>64</v>
      </c>
      <c r="V55" s="6">
        <v>60</v>
      </c>
      <c r="W55" s="2" t="s">
        <v>91</v>
      </c>
      <c r="X55" s="17">
        <v>1</v>
      </c>
      <c r="Y55" s="16" t="s">
        <v>62</v>
      </c>
      <c r="Z55" s="4" t="s">
        <v>62</v>
      </c>
      <c r="AA55" s="6" t="s">
        <v>62</v>
      </c>
      <c r="AB55" s="10">
        <v>5.0999999999999996</v>
      </c>
      <c r="AC55" s="8">
        <v>42647</v>
      </c>
      <c r="AD55" s="7">
        <v>0.41666666666666669</v>
      </c>
      <c r="AE55" s="6" t="s">
        <v>52</v>
      </c>
      <c r="AF55" s="4">
        <v>101</v>
      </c>
      <c r="AG55" s="5">
        <v>106</v>
      </c>
      <c r="AH55" s="6">
        <v>105</v>
      </c>
      <c r="AI55" s="4">
        <v>61</v>
      </c>
      <c r="AJ55" s="5">
        <v>71</v>
      </c>
      <c r="AK55" s="6">
        <v>72</v>
      </c>
      <c r="AL55" s="4">
        <v>61</v>
      </c>
      <c r="AM55" s="5">
        <v>61</v>
      </c>
      <c r="AN55" s="6">
        <v>62</v>
      </c>
      <c r="AO55" s="11" t="s">
        <v>91</v>
      </c>
      <c r="AP55" s="8">
        <v>42682</v>
      </c>
      <c r="AQ55" s="7">
        <v>0.41666666666666669</v>
      </c>
      <c r="AR55" s="7" t="s">
        <v>263</v>
      </c>
      <c r="AS55" s="13">
        <v>152.5</v>
      </c>
      <c r="AT55" s="9">
        <v>152.5</v>
      </c>
      <c r="AU55" s="9">
        <v>152.6</v>
      </c>
      <c r="AV55" s="14"/>
      <c r="AW55" s="13">
        <v>78.400000000000006</v>
      </c>
      <c r="AX55" s="9">
        <v>78.400000000000006</v>
      </c>
      <c r="AY55" s="9"/>
      <c r="AZ55" s="14"/>
      <c r="BA55" s="13">
        <v>110</v>
      </c>
      <c r="BB55" s="9">
        <v>105</v>
      </c>
      <c r="BC55" s="14">
        <v>116</v>
      </c>
      <c r="BD55" s="13">
        <v>72</v>
      </c>
      <c r="BE55" s="9">
        <v>66</v>
      </c>
      <c r="BF55" s="14">
        <v>73</v>
      </c>
      <c r="BG55" s="13">
        <v>71</v>
      </c>
      <c r="BH55" s="9">
        <v>67</v>
      </c>
      <c r="BI55" s="9">
        <v>74</v>
      </c>
      <c r="BJ55" s="14"/>
      <c r="BK55" s="13">
        <v>0.75</v>
      </c>
      <c r="BL55" s="14">
        <v>2</v>
      </c>
      <c r="BM55" s="13" t="s">
        <v>62</v>
      </c>
      <c r="BN55" s="14" t="s">
        <v>62</v>
      </c>
      <c r="BO55" s="15"/>
      <c r="BP55" s="8">
        <v>42873</v>
      </c>
      <c r="BQ55" s="64">
        <v>0.375</v>
      </c>
      <c r="BR55" s="64" t="s">
        <v>275</v>
      </c>
      <c r="BS55" s="13">
        <v>153.1</v>
      </c>
      <c r="BT55" s="9">
        <v>153</v>
      </c>
      <c r="BU55" s="9">
        <v>153.1</v>
      </c>
      <c r="BV55" s="14"/>
      <c r="BW55" s="13">
        <v>81</v>
      </c>
      <c r="BX55" s="9">
        <v>81</v>
      </c>
      <c r="BY55" s="9"/>
      <c r="BZ55" s="14"/>
      <c r="CA55" s="13">
        <v>101</v>
      </c>
      <c r="CB55" s="9">
        <v>104</v>
      </c>
      <c r="CC55" s="14">
        <v>107</v>
      </c>
      <c r="CD55" s="13">
        <v>73</v>
      </c>
      <c r="CE55" s="9">
        <v>75</v>
      </c>
      <c r="CF55" s="6">
        <v>78</v>
      </c>
      <c r="CG55" s="4">
        <v>71</v>
      </c>
      <c r="CH55" s="5">
        <v>76</v>
      </c>
      <c r="CI55" s="6">
        <v>72</v>
      </c>
      <c r="CJ55" s="2"/>
      <c r="CK55" s="4" t="s">
        <v>101</v>
      </c>
      <c r="CL55" s="6" t="s">
        <v>101</v>
      </c>
      <c r="CM55" s="4" t="s">
        <v>101</v>
      </c>
      <c r="CN55" s="6" t="s">
        <v>101</v>
      </c>
      <c r="CO55" s="35"/>
      <c r="CP55" s="8"/>
      <c r="CQ55" s="7"/>
      <c r="CR55" s="170"/>
      <c r="CS55" s="160"/>
      <c r="CT55" s="18"/>
      <c r="CU55" s="165"/>
      <c r="CV55" s="175"/>
      <c r="CW55" s="18"/>
      <c r="CX55" s="18"/>
      <c r="CY55" s="165"/>
      <c r="CZ55" s="18"/>
      <c r="DA55" s="160"/>
      <c r="DB55" s="18"/>
      <c r="DC55" s="165"/>
      <c r="DD55" s="18"/>
      <c r="DE55" s="18"/>
      <c r="DF55" s="165"/>
      <c r="DG55" s="18"/>
      <c r="DH55" s="18"/>
      <c r="DI55" s="165"/>
      <c r="DJ55" s="18"/>
      <c r="DK55" s="18"/>
      <c r="DL55" s="18"/>
      <c r="DM55" s="18"/>
      <c r="DN55" s="18"/>
      <c r="DO55" s="236"/>
    </row>
    <row r="56" spans="1:119" customFormat="1" x14ac:dyDescent="0.25">
      <c r="A56" s="242">
        <v>55</v>
      </c>
      <c r="B56" s="4" t="s">
        <v>265</v>
      </c>
      <c r="C56" s="20">
        <v>42640</v>
      </c>
      <c r="D56" s="21">
        <v>0.45833333333333298</v>
      </c>
      <c r="E56" s="21" t="s">
        <v>261</v>
      </c>
      <c r="F56" s="24">
        <v>151.6</v>
      </c>
      <c r="G56" s="25">
        <v>151.19999999999999</v>
      </c>
      <c r="H56" s="25">
        <v>151.5</v>
      </c>
      <c r="I56" s="23">
        <v>1</v>
      </c>
      <c r="J56" s="24">
        <v>52.3</v>
      </c>
      <c r="K56" s="25">
        <v>52.3</v>
      </c>
      <c r="L56" s="25">
        <v>52.3</v>
      </c>
      <c r="M56" s="23">
        <v>1</v>
      </c>
      <c r="N56" s="26">
        <v>101</v>
      </c>
      <c r="O56" s="22">
        <v>94</v>
      </c>
      <c r="P56" s="23">
        <v>92</v>
      </c>
      <c r="Q56" s="26">
        <v>73</v>
      </c>
      <c r="R56" s="22">
        <v>74</v>
      </c>
      <c r="S56" s="23">
        <v>61</v>
      </c>
      <c r="T56" s="26">
        <v>59</v>
      </c>
      <c r="U56" s="22">
        <v>64</v>
      </c>
      <c r="V56" s="23">
        <v>64</v>
      </c>
      <c r="W56" s="19" t="s">
        <v>59</v>
      </c>
      <c r="X56" s="24">
        <v>0.5</v>
      </c>
      <c r="Y56" s="27" t="s">
        <v>62</v>
      </c>
      <c r="Z56" s="26" t="s">
        <v>92</v>
      </c>
      <c r="AA56" s="23" t="s">
        <v>62</v>
      </c>
      <c r="AB56" s="28">
        <v>6.7</v>
      </c>
      <c r="AC56" s="29">
        <v>42653</v>
      </c>
      <c r="AD56" s="21">
        <v>0.41666666666666669</v>
      </c>
      <c r="AE56" s="23" t="s">
        <v>52</v>
      </c>
      <c r="AF56" s="26">
        <v>104</v>
      </c>
      <c r="AG56" s="22">
        <v>97</v>
      </c>
      <c r="AH56" s="23">
        <v>105</v>
      </c>
      <c r="AI56" s="26">
        <v>71</v>
      </c>
      <c r="AJ56" s="22">
        <v>69</v>
      </c>
      <c r="AK56" s="23">
        <v>66</v>
      </c>
      <c r="AL56" s="26">
        <v>75</v>
      </c>
      <c r="AM56" s="22">
        <v>74</v>
      </c>
      <c r="AN56" s="23">
        <v>78</v>
      </c>
      <c r="AO56" s="30"/>
      <c r="AP56" s="29">
        <v>42690</v>
      </c>
      <c r="AQ56" s="21">
        <v>0.42708333333333331</v>
      </c>
      <c r="AR56" s="7" t="s">
        <v>256</v>
      </c>
      <c r="AS56" s="33">
        <v>150.69999999999999</v>
      </c>
      <c r="AT56" s="31">
        <v>150.5</v>
      </c>
      <c r="AU56" s="31">
        <v>150.4</v>
      </c>
      <c r="AV56" s="32"/>
      <c r="AW56" s="33">
        <v>52.9</v>
      </c>
      <c r="AX56" s="31">
        <v>52.9</v>
      </c>
      <c r="AY56" s="31"/>
      <c r="AZ56" s="32"/>
      <c r="BA56" s="33">
        <v>96</v>
      </c>
      <c r="BB56" s="31">
        <v>97</v>
      </c>
      <c r="BC56" s="32">
        <v>102</v>
      </c>
      <c r="BD56" s="33">
        <v>79</v>
      </c>
      <c r="BE56" s="31">
        <v>73</v>
      </c>
      <c r="BF56" s="32">
        <v>75</v>
      </c>
      <c r="BG56" s="33">
        <v>73</v>
      </c>
      <c r="BH56" s="31">
        <v>71</v>
      </c>
      <c r="BI56" s="31">
        <v>69</v>
      </c>
      <c r="BJ56" s="32" t="s">
        <v>59</v>
      </c>
      <c r="BK56" s="33">
        <v>0.5</v>
      </c>
      <c r="BL56" s="32" t="s">
        <v>62</v>
      </c>
      <c r="BM56" s="33" t="s">
        <v>92</v>
      </c>
      <c r="BN56" s="32" t="s">
        <v>62</v>
      </c>
      <c r="BO56" s="34">
        <v>6.9</v>
      </c>
      <c r="BP56" s="8">
        <v>42873</v>
      </c>
      <c r="BQ56" s="64">
        <v>0.375</v>
      </c>
      <c r="BR56" s="64" t="s">
        <v>275</v>
      </c>
      <c r="BS56" s="33">
        <v>150.69999999999999</v>
      </c>
      <c r="BT56" s="31">
        <v>150.69999999999999</v>
      </c>
      <c r="BU56" s="31">
        <v>151</v>
      </c>
      <c r="BV56" s="32"/>
      <c r="BW56" s="33">
        <v>52</v>
      </c>
      <c r="BX56" s="31">
        <v>52</v>
      </c>
      <c r="BY56" s="31"/>
      <c r="BZ56" s="32"/>
      <c r="CA56" s="33">
        <v>100</v>
      </c>
      <c r="CB56" s="31">
        <v>92</v>
      </c>
      <c r="CC56" s="32">
        <v>91</v>
      </c>
      <c r="CD56" s="33">
        <v>73</v>
      </c>
      <c r="CE56" s="31">
        <v>63</v>
      </c>
      <c r="CF56" s="23">
        <v>68</v>
      </c>
      <c r="CG56" s="26">
        <v>74</v>
      </c>
      <c r="CH56" s="22">
        <v>70</v>
      </c>
      <c r="CI56" s="23">
        <v>72</v>
      </c>
      <c r="CJ56" s="19"/>
      <c r="CK56" s="26" t="s">
        <v>101</v>
      </c>
      <c r="CL56" s="23" t="s">
        <v>101</v>
      </c>
      <c r="CM56" s="26" t="s">
        <v>95</v>
      </c>
      <c r="CN56" s="23" t="s">
        <v>101</v>
      </c>
      <c r="CO56" s="37">
        <v>7.4</v>
      </c>
      <c r="CP56" s="29"/>
      <c r="CQ56" s="29"/>
      <c r="CR56" s="172"/>
      <c r="CS56" s="162"/>
      <c r="CT56" s="25"/>
      <c r="CU56" s="167"/>
      <c r="CV56" s="177"/>
      <c r="CW56" s="25"/>
      <c r="CX56" s="25"/>
      <c r="CY56" s="167"/>
      <c r="CZ56" s="25"/>
      <c r="DA56" s="162"/>
      <c r="DB56" s="25"/>
      <c r="DC56" s="167"/>
      <c r="DD56" s="25"/>
      <c r="DE56" s="25"/>
      <c r="DF56" s="167"/>
      <c r="DG56" s="25"/>
      <c r="DH56" s="25"/>
      <c r="DI56" s="167"/>
      <c r="DJ56" s="25"/>
      <c r="DK56" s="25"/>
      <c r="DL56" s="25"/>
      <c r="DM56" s="25"/>
      <c r="DN56" s="25"/>
      <c r="DO56" s="243"/>
    </row>
    <row r="57" spans="1:119" customFormat="1" x14ac:dyDescent="0.25">
      <c r="A57" s="244">
        <v>56</v>
      </c>
      <c r="B57" s="126" t="s">
        <v>265</v>
      </c>
      <c r="C57" s="127">
        <v>42640</v>
      </c>
      <c r="D57" s="128">
        <v>0.45833333333333298</v>
      </c>
      <c r="E57" s="129" t="s">
        <v>261</v>
      </c>
      <c r="F57" s="130">
        <v>157.5</v>
      </c>
      <c r="G57" s="131">
        <v>157.6</v>
      </c>
      <c r="H57" s="131">
        <v>158.1</v>
      </c>
      <c r="I57" s="132">
        <v>1</v>
      </c>
      <c r="J57" s="130">
        <v>75.900000000000006</v>
      </c>
      <c r="K57" s="131">
        <v>75.900000000000006</v>
      </c>
      <c r="L57" s="131">
        <v>75.900000000000006</v>
      </c>
      <c r="M57" s="132">
        <v>1</v>
      </c>
      <c r="N57" s="133">
        <v>124</v>
      </c>
      <c r="O57" s="134">
        <v>117</v>
      </c>
      <c r="P57" s="132">
        <v>116</v>
      </c>
      <c r="Q57" s="133">
        <v>84</v>
      </c>
      <c r="R57" s="134">
        <v>82</v>
      </c>
      <c r="S57" s="132">
        <v>87</v>
      </c>
      <c r="T57" s="133">
        <v>64</v>
      </c>
      <c r="U57" s="134">
        <v>66</v>
      </c>
      <c r="V57" s="132">
        <v>75</v>
      </c>
      <c r="W57" s="125" t="s">
        <v>90</v>
      </c>
      <c r="X57" s="130">
        <v>1</v>
      </c>
      <c r="Y57" s="135" t="s">
        <v>62</v>
      </c>
      <c r="Z57" s="133" t="s">
        <v>62</v>
      </c>
      <c r="AA57" s="132" t="s">
        <v>62</v>
      </c>
      <c r="AB57" s="136">
        <v>5.6</v>
      </c>
      <c r="AC57" s="137">
        <v>42647</v>
      </c>
      <c r="AD57" s="128">
        <v>0.41666666666666669</v>
      </c>
      <c r="AE57" s="132" t="s">
        <v>52</v>
      </c>
      <c r="AF57" s="133">
        <v>106</v>
      </c>
      <c r="AG57" s="134">
        <v>107</v>
      </c>
      <c r="AH57" s="132">
        <v>95</v>
      </c>
      <c r="AI57" s="133">
        <v>82</v>
      </c>
      <c r="AJ57" s="134">
        <v>71</v>
      </c>
      <c r="AK57" s="132">
        <v>68</v>
      </c>
      <c r="AL57" s="133">
        <v>67</v>
      </c>
      <c r="AM57" s="134">
        <v>67</v>
      </c>
      <c r="AN57" s="132">
        <v>70</v>
      </c>
      <c r="AO57" s="138" t="s">
        <v>90</v>
      </c>
      <c r="AP57" s="137">
        <v>42682</v>
      </c>
      <c r="AQ57" s="128">
        <v>0.41666666666666669</v>
      </c>
      <c r="AR57" s="129" t="s">
        <v>263</v>
      </c>
      <c r="AS57" s="139">
        <v>157.5</v>
      </c>
      <c r="AT57" s="140">
        <v>157.1</v>
      </c>
      <c r="AU57" s="140">
        <v>157.30000000000001</v>
      </c>
      <c r="AV57" s="141"/>
      <c r="AW57" s="139">
        <v>72.599999999999994</v>
      </c>
      <c r="AX57" s="140">
        <v>72.599999999999994</v>
      </c>
      <c r="AY57" s="140"/>
      <c r="AZ57" s="141"/>
      <c r="BA57" s="139">
        <v>97</v>
      </c>
      <c r="BB57" s="140">
        <v>93</v>
      </c>
      <c r="BC57" s="141">
        <v>100</v>
      </c>
      <c r="BD57" s="139">
        <v>79</v>
      </c>
      <c r="BE57" s="140">
        <v>75</v>
      </c>
      <c r="BF57" s="141">
        <v>77</v>
      </c>
      <c r="BG57" s="139">
        <v>82</v>
      </c>
      <c r="BH57" s="140">
        <v>96</v>
      </c>
      <c r="BI57" s="140">
        <v>74</v>
      </c>
      <c r="BJ57" s="141"/>
      <c r="BK57" s="139">
        <v>0.33</v>
      </c>
      <c r="BL57" s="141">
        <v>2</v>
      </c>
      <c r="BM57" s="139" t="s">
        <v>62</v>
      </c>
      <c r="BN57" s="141" t="s">
        <v>62</v>
      </c>
      <c r="BO57" s="142"/>
      <c r="BP57" s="137">
        <v>42873</v>
      </c>
      <c r="BQ57" s="143">
        <v>0.39583333333333331</v>
      </c>
      <c r="BR57" s="143" t="s">
        <v>275</v>
      </c>
      <c r="BS57" s="139">
        <v>157.30000000000001</v>
      </c>
      <c r="BT57" s="140">
        <v>157.5</v>
      </c>
      <c r="BU57" s="140">
        <v>159.19999999999999</v>
      </c>
      <c r="BV57" s="141"/>
      <c r="BW57" s="139">
        <v>76</v>
      </c>
      <c r="BX57" s="140">
        <v>76</v>
      </c>
      <c r="BY57" s="140"/>
      <c r="BZ57" s="141"/>
      <c r="CA57" s="139">
        <v>90</v>
      </c>
      <c r="CB57" s="140">
        <v>97</v>
      </c>
      <c r="CC57" s="141">
        <v>95</v>
      </c>
      <c r="CD57" s="139">
        <v>63</v>
      </c>
      <c r="CE57" s="140">
        <v>70</v>
      </c>
      <c r="CF57" s="132">
        <v>63</v>
      </c>
      <c r="CG57" s="133">
        <v>110</v>
      </c>
      <c r="CH57" s="134">
        <v>101</v>
      </c>
      <c r="CI57" s="132">
        <v>98</v>
      </c>
      <c r="CJ57" s="125"/>
      <c r="CK57" s="133" t="s">
        <v>101</v>
      </c>
      <c r="CL57" s="132" t="s">
        <v>101</v>
      </c>
      <c r="CM57" s="133" t="s">
        <v>101</v>
      </c>
      <c r="CN57" s="132" t="s">
        <v>101</v>
      </c>
      <c r="CO57" s="144">
        <v>6.5</v>
      </c>
      <c r="CP57" s="137"/>
      <c r="CQ57" s="153"/>
      <c r="CR57" s="173"/>
      <c r="CS57" s="163"/>
      <c r="CT57" s="131"/>
      <c r="CU57" s="168"/>
      <c r="CV57" s="178"/>
      <c r="CW57" s="131"/>
      <c r="CX57" s="131"/>
      <c r="CY57" s="168"/>
      <c r="CZ57" s="131"/>
      <c r="DA57" s="163"/>
      <c r="DB57" s="131"/>
      <c r="DC57" s="168"/>
      <c r="DD57" s="131"/>
      <c r="DE57" s="131"/>
      <c r="DF57" s="168"/>
      <c r="DG57" s="131"/>
      <c r="DH57" s="131"/>
      <c r="DI57" s="168"/>
      <c r="DJ57" s="131"/>
      <c r="DK57" s="131"/>
      <c r="DL57" s="131"/>
      <c r="DM57" s="131"/>
      <c r="DN57" s="131"/>
      <c r="DO57" s="245"/>
    </row>
    <row r="58" spans="1:119" customFormat="1" x14ac:dyDescent="0.25">
      <c r="A58" s="235">
        <v>57</v>
      </c>
      <c r="B58" s="4" t="s">
        <v>265</v>
      </c>
      <c r="C58" s="3">
        <v>42640</v>
      </c>
      <c r="D58" s="7">
        <v>0.45833333333333298</v>
      </c>
      <c r="E58" s="7" t="s">
        <v>261</v>
      </c>
      <c r="F58" s="17">
        <v>150.9</v>
      </c>
      <c r="G58" s="18">
        <v>150.80000000000001</v>
      </c>
      <c r="H58" s="18">
        <v>151</v>
      </c>
      <c r="I58" s="6">
        <v>1</v>
      </c>
      <c r="J58" s="17">
        <v>66.2</v>
      </c>
      <c r="K58" s="18">
        <v>66.2</v>
      </c>
      <c r="L58" s="18">
        <v>66.2</v>
      </c>
      <c r="M58" s="6">
        <v>1</v>
      </c>
      <c r="N58" s="4">
        <v>113</v>
      </c>
      <c r="O58" s="5">
        <v>109</v>
      </c>
      <c r="P58" s="6">
        <v>111</v>
      </c>
      <c r="Q58" s="4">
        <v>77</v>
      </c>
      <c r="R58" s="5">
        <v>76</v>
      </c>
      <c r="S58" s="6">
        <v>80</v>
      </c>
      <c r="T58" s="4">
        <v>60</v>
      </c>
      <c r="U58" s="5">
        <v>58</v>
      </c>
      <c r="V58" s="6">
        <v>64</v>
      </c>
      <c r="W58" s="2" t="s">
        <v>90</v>
      </c>
      <c r="X58" s="17">
        <v>1</v>
      </c>
      <c r="Y58" s="16" t="s">
        <v>62</v>
      </c>
      <c r="Z58" s="4" t="s">
        <v>62</v>
      </c>
      <c r="AA58" s="6" t="s">
        <v>62</v>
      </c>
      <c r="AB58" s="10">
        <v>5.7</v>
      </c>
      <c r="AC58" s="8">
        <v>42653</v>
      </c>
      <c r="AD58" s="7">
        <v>0.41666666666666669</v>
      </c>
      <c r="AE58" s="6" t="s">
        <v>52</v>
      </c>
      <c r="AF58" s="4">
        <v>101</v>
      </c>
      <c r="AG58" s="5">
        <v>104</v>
      </c>
      <c r="AH58" s="6">
        <v>100</v>
      </c>
      <c r="AI58" s="4">
        <v>77</v>
      </c>
      <c r="AJ58" s="5">
        <v>75</v>
      </c>
      <c r="AK58" s="6">
        <v>73</v>
      </c>
      <c r="AL58" s="4">
        <v>64</v>
      </c>
      <c r="AM58" s="5">
        <v>59</v>
      </c>
      <c r="AN58" s="6">
        <v>61</v>
      </c>
      <c r="AO58" s="11" t="s">
        <v>90</v>
      </c>
      <c r="AP58" s="9"/>
      <c r="AQ58" s="7"/>
      <c r="AR58" s="7" t="s">
        <v>268</v>
      </c>
      <c r="AS58" s="13"/>
      <c r="AT58" s="9"/>
      <c r="AU58" s="9"/>
      <c r="AV58" s="14"/>
      <c r="AW58" s="13"/>
      <c r="AX58" s="9"/>
      <c r="AY58" s="9"/>
      <c r="AZ58" s="14"/>
      <c r="BA58" s="13"/>
      <c r="BB58" s="9"/>
      <c r="BC58" s="14"/>
      <c r="BD58" s="13"/>
      <c r="BE58" s="9"/>
      <c r="BF58" s="14"/>
      <c r="BG58" s="13"/>
      <c r="BH58" s="9"/>
      <c r="BI58" s="9"/>
      <c r="BJ58" s="14"/>
      <c r="BK58" s="13"/>
      <c r="BL58" s="14"/>
      <c r="BM58" s="13"/>
      <c r="BN58" s="14"/>
      <c r="BO58" s="15"/>
      <c r="BP58" s="9"/>
      <c r="BQ58" s="64"/>
      <c r="BR58" s="64" t="s">
        <v>268</v>
      </c>
      <c r="BS58" s="13"/>
      <c r="BT58" s="9"/>
      <c r="BU58" s="9"/>
      <c r="BV58" s="14"/>
      <c r="BW58" s="13"/>
      <c r="BX58" s="9"/>
      <c r="BY58" s="9"/>
      <c r="BZ58" s="14"/>
      <c r="CA58" s="13"/>
      <c r="CB58" s="9"/>
      <c r="CC58" s="14"/>
      <c r="CD58" s="13"/>
      <c r="CE58" s="9"/>
      <c r="CF58" s="6"/>
      <c r="CG58" s="4"/>
      <c r="CH58" s="5"/>
      <c r="CI58" s="6"/>
      <c r="CJ58" s="2"/>
      <c r="CK58" s="4"/>
      <c r="CL58" s="6"/>
      <c r="CM58" s="4"/>
      <c r="CN58" s="6"/>
      <c r="CO58" s="35"/>
      <c r="CP58" s="8"/>
      <c r="CQ58" s="7"/>
      <c r="CR58" s="170"/>
      <c r="CS58" s="160"/>
      <c r="CT58" s="18"/>
      <c r="CU58" s="165"/>
      <c r="CV58" s="175"/>
      <c r="CW58" s="18"/>
      <c r="CX58" s="18"/>
      <c r="CY58" s="165"/>
      <c r="CZ58" s="18"/>
      <c r="DA58" s="160"/>
      <c r="DB58" s="18"/>
      <c r="DC58" s="165"/>
      <c r="DD58" s="18"/>
      <c r="DE58" s="18"/>
      <c r="DF58" s="165"/>
      <c r="DG58" s="18"/>
      <c r="DH58" s="18"/>
      <c r="DI58" s="165"/>
      <c r="DJ58" s="18"/>
      <c r="DK58" s="18"/>
      <c r="DL58" s="18"/>
      <c r="DM58" s="18"/>
      <c r="DN58" s="18"/>
      <c r="DO58" s="236"/>
    </row>
    <row r="59" spans="1:119" customFormat="1" x14ac:dyDescent="0.25">
      <c r="A59" s="246">
        <v>58</v>
      </c>
      <c r="B59" s="126" t="s">
        <v>265</v>
      </c>
      <c r="C59" s="146">
        <v>42640</v>
      </c>
      <c r="D59" s="129">
        <v>0.45833333333333331</v>
      </c>
      <c r="E59" s="129" t="s">
        <v>261</v>
      </c>
      <c r="F59" s="147">
        <v>162.5</v>
      </c>
      <c r="G59" s="148">
        <v>163.4</v>
      </c>
      <c r="H59" s="148">
        <v>163.30000000000001</v>
      </c>
      <c r="I59" s="149">
        <v>1</v>
      </c>
      <c r="J59" s="147">
        <v>76.900000000000006</v>
      </c>
      <c r="K59" s="148">
        <v>76.900000000000006</v>
      </c>
      <c r="L59" s="148">
        <v>76.900000000000006</v>
      </c>
      <c r="M59" s="149">
        <v>1</v>
      </c>
      <c r="N59" s="126">
        <v>105</v>
      </c>
      <c r="O59" s="150">
        <v>106</v>
      </c>
      <c r="P59" s="149">
        <v>105</v>
      </c>
      <c r="Q59" s="126">
        <v>78</v>
      </c>
      <c r="R59" s="150">
        <v>44</v>
      </c>
      <c r="S59" s="149">
        <v>73</v>
      </c>
      <c r="T59" s="126">
        <v>85</v>
      </c>
      <c r="U59" s="150">
        <v>77</v>
      </c>
      <c r="V59" s="149">
        <v>84</v>
      </c>
      <c r="W59" s="145" t="s">
        <v>89</v>
      </c>
      <c r="X59" s="147">
        <v>0.5</v>
      </c>
      <c r="Y59" s="151" t="s">
        <v>62</v>
      </c>
      <c r="Z59" s="126" t="s">
        <v>62</v>
      </c>
      <c r="AA59" s="149" t="s">
        <v>62</v>
      </c>
      <c r="AB59" s="152">
        <v>5.6</v>
      </c>
      <c r="AC59" s="153">
        <v>42647</v>
      </c>
      <c r="AD59" s="129">
        <v>0.41666666666666669</v>
      </c>
      <c r="AE59" s="149" t="s">
        <v>52</v>
      </c>
      <c r="AF59" s="126">
        <v>88</v>
      </c>
      <c r="AG59" s="150">
        <v>92</v>
      </c>
      <c r="AH59" s="149">
        <v>95</v>
      </c>
      <c r="AI59" s="126">
        <v>62</v>
      </c>
      <c r="AJ59" s="150">
        <v>69</v>
      </c>
      <c r="AK59" s="149">
        <v>68</v>
      </c>
      <c r="AL59" s="126">
        <v>70</v>
      </c>
      <c r="AM59" s="150">
        <v>70</v>
      </c>
      <c r="AN59" s="149">
        <v>67</v>
      </c>
      <c r="AO59" s="154" t="s">
        <v>89</v>
      </c>
      <c r="AP59" s="153">
        <v>42690</v>
      </c>
      <c r="AQ59" s="129">
        <v>0.42708333333333331</v>
      </c>
      <c r="AR59" s="129" t="s">
        <v>256</v>
      </c>
      <c r="AS59" s="155">
        <v>162.19999999999999</v>
      </c>
      <c r="AT59" s="156">
        <v>162.4</v>
      </c>
      <c r="AU59" s="156">
        <v>162.1</v>
      </c>
      <c r="AV59" s="157"/>
      <c r="AW59" s="155">
        <v>74</v>
      </c>
      <c r="AX59" s="156">
        <v>74</v>
      </c>
      <c r="AY59" s="156"/>
      <c r="AZ59" s="157"/>
      <c r="BA59" s="155">
        <v>105</v>
      </c>
      <c r="BB59" s="156">
        <v>102</v>
      </c>
      <c r="BC59" s="157">
        <v>100</v>
      </c>
      <c r="BD59" s="155">
        <v>68</v>
      </c>
      <c r="BE59" s="156">
        <v>68</v>
      </c>
      <c r="BF59" s="157">
        <v>67</v>
      </c>
      <c r="BG59" s="155">
        <v>72</v>
      </c>
      <c r="BH59" s="156">
        <v>80</v>
      </c>
      <c r="BI59" s="156">
        <v>81</v>
      </c>
      <c r="BJ59" s="157" t="s">
        <v>89</v>
      </c>
      <c r="BK59" s="155">
        <v>0.5</v>
      </c>
      <c r="BL59" s="157" t="s">
        <v>62</v>
      </c>
      <c r="BM59" s="155" t="s">
        <v>62</v>
      </c>
      <c r="BN59" s="157" t="s">
        <v>62</v>
      </c>
      <c r="BO59" s="158"/>
      <c r="BP59" s="153">
        <v>42873</v>
      </c>
      <c r="BQ59" s="143">
        <v>0.375</v>
      </c>
      <c r="BR59" s="143" t="s">
        <v>275</v>
      </c>
      <c r="BS59" s="155">
        <v>162.9</v>
      </c>
      <c r="BT59" s="156">
        <v>163</v>
      </c>
      <c r="BU59" s="156">
        <v>163</v>
      </c>
      <c r="BV59" s="157"/>
      <c r="BW59" s="155">
        <v>89.5</v>
      </c>
      <c r="BX59" s="156">
        <v>89.5</v>
      </c>
      <c r="BY59" s="156"/>
      <c r="BZ59" s="157"/>
      <c r="CA59" s="155">
        <v>94</v>
      </c>
      <c r="CB59" s="156">
        <v>95</v>
      </c>
      <c r="CC59" s="157">
        <v>95</v>
      </c>
      <c r="CD59" s="155">
        <v>63</v>
      </c>
      <c r="CE59" s="156">
        <v>66</v>
      </c>
      <c r="CF59" s="149">
        <v>64</v>
      </c>
      <c r="CG59" s="126">
        <v>67</v>
      </c>
      <c r="CH59" s="150">
        <v>67</v>
      </c>
      <c r="CI59" s="149">
        <v>70</v>
      </c>
      <c r="CJ59" s="145"/>
      <c r="CK59" s="126" t="s">
        <v>101</v>
      </c>
      <c r="CL59" s="149" t="s">
        <v>101</v>
      </c>
      <c r="CM59" s="126" t="s">
        <v>101</v>
      </c>
      <c r="CN59" s="149" t="s">
        <v>101</v>
      </c>
      <c r="CO59" s="159">
        <v>5.3</v>
      </c>
      <c r="CP59" s="153">
        <v>43055</v>
      </c>
      <c r="CQ59" s="143">
        <v>0.4513888888888889</v>
      </c>
      <c r="CR59" s="174" t="s">
        <v>309</v>
      </c>
      <c r="CS59" s="164">
        <v>162.80000000000001</v>
      </c>
      <c r="CT59" s="148">
        <v>162.9</v>
      </c>
      <c r="CU59" s="169">
        <v>163</v>
      </c>
      <c r="CV59" s="179"/>
      <c r="CW59" s="148">
        <v>92.1</v>
      </c>
      <c r="CX59" s="148">
        <v>92.1</v>
      </c>
      <c r="CY59" s="169">
        <v>92.1</v>
      </c>
      <c r="CZ59" s="148"/>
      <c r="DA59" s="164">
        <v>94</v>
      </c>
      <c r="DB59" s="148">
        <v>101</v>
      </c>
      <c r="DC59" s="169">
        <v>91</v>
      </c>
      <c r="DD59" s="148">
        <v>74</v>
      </c>
      <c r="DE59" s="148">
        <v>72</v>
      </c>
      <c r="DF59" s="169">
        <v>79</v>
      </c>
      <c r="DG59" s="148">
        <v>63</v>
      </c>
      <c r="DH59" s="148">
        <v>55</v>
      </c>
      <c r="DI59" s="169">
        <v>62</v>
      </c>
      <c r="DJ59" s="148" t="s">
        <v>89</v>
      </c>
      <c r="DK59" s="148" t="s">
        <v>101</v>
      </c>
      <c r="DL59" s="148" t="s">
        <v>95</v>
      </c>
      <c r="DM59" s="148" t="s">
        <v>101</v>
      </c>
      <c r="DN59" s="148" t="s">
        <v>101</v>
      </c>
      <c r="DO59" s="247">
        <v>5.7</v>
      </c>
    </row>
    <row r="60" spans="1:119" customFormat="1" x14ac:dyDescent="0.25">
      <c r="A60" s="235">
        <v>59</v>
      </c>
      <c r="B60" s="4" t="s">
        <v>265</v>
      </c>
      <c r="C60" s="3">
        <v>42640</v>
      </c>
      <c r="D60" s="7">
        <v>0.45833333333333331</v>
      </c>
      <c r="E60" s="7" t="s">
        <v>261</v>
      </c>
      <c r="F60" s="17">
        <v>159</v>
      </c>
      <c r="G60" s="18">
        <v>158.6</v>
      </c>
      <c r="H60" s="18">
        <v>158.80000000000001</v>
      </c>
      <c r="I60" s="6">
        <v>1</v>
      </c>
      <c r="J60" s="17">
        <v>57.4</v>
      </c>
      <c r="K60" s="18">
        <v>57.4</v>
      </c>
      <c r="L60" s="18">
        <v>57.4</v>
      </c>
      <c r="M60" s="6">
        <v>1</v>
      </c>
      <c r="N60" s="4">
        <v>125</v>
      </c>
      <c r="O60" s="5">
        <v>102</v>
      </c>
      <c r="P60" s="6">
        <v>108</v>
      </c>
      <c r="Q60" s="4">
        <v>84</v>
      </c>
      <c r="R60" s="5">
        <v>80</v>
      </c>
      <c r="S60" s="6">
        <v>76</v>
      </c>
      <c r="T60" s="4">
        <v>63</v>
      </c>
      <c r="U60" s="5"/>
      <c r="V60" s="6">
        <v>66</v>
      </c>
      <c r="W60" s="2" t="s">
        <v>89</v>
      </c>
      <c r="X60" s="17">
        <v>0.5</v>
      </c>
      <c r="Y60" s="16" t="s">
        <v>62</v>
      </c>
      <c r="Z60" s="4" t="s">
        <v>62</v>
      </c>
      <c r="AA60" s="6" t="s">
        <v>62</v>
      </c>
      <c r="AB60" s="10">
        <v>5.3</v>
      </c>
      <c r="AC60" s="8">
        <v>42647</v>
      </c>
      <c r="AD60" s="7">
        <v>0.41666666666666669</v>
      </c>
      <c r="AE60" s="6" t="s">
        <v>52</v>
      </c>
      <c r="AF60" s="4">
        <v>125</v>
      </c>
      <c r="AG60" s="5">
        <v>126</v>
      </c>
      <c r="AH60" s="6">
        <v>118</v>
      </c>
      <c r="AI60" s="4">
        <v>84</v>
      </c>
      <c r="AJ60" s="5">
        <v>82</v>
      </c>
      <c r="AK60" s="6">
        <v>81</v>
      </c>
      <c r="AL60" s="4">
        <v>70</v>
      </c>
      <c r="AM60" s="5">
        <v>65</v>
      </c>
      <c r="AN60" s="6">
        <v>74</v>
      </c>
      <c r="AO60" s="11"/>
      <c r="AP60" s="8">
        <v>42682</v>
      </c>
      <c r="AQ60" s="7">
        <v>0.41666666666666669</v>
      </c>
      <c r="AR60" s="7" t="s">
        <v>263</v>
      </c>
      <c r="AS60" s="13">
        <v>158</v>
      </c>
      <c r="AT60" s="9">
        <v>157.69999999999999</v>
      </c>
      <c r="AU60" s="9">
        <v>158.4</v>
      </c>
      <c r="AV60" s="14"/>
      <c r="AW60" s="13">
        <v>58.1</v>
      </c>
      <c r="AX60" s="9">
        <v>58.1</v>
      </c>
      <c r="AY60" s="9"/>
      <c r="AZ60" s="14"/>
      <c r="BA60" s="13">
        <v>114</v>
      </c>
      <c r="BB60" s="9">
        <v>106</v>
      </c>
      <c r="BC60" s="14">
        <v>106</v>
      </c>
      <c r="BD60" s="13">
        <v>81</v>
      </c>
      <c r="BE60" s="9">
        <v>78</v>
      </c>
      <c r="BF60" s="14">
        <v>75</v>
      </c>
      <c r="BG60" s="13">
        <v>65</v>
      </c>
      <c r="BH60" s="9">
        <v>65</v>
      </c>
      <c r="BI60" s="9">
        <v>64</v>
      </c>
      <c r="BJ60" s="14"/>
      <c r="BK60" s="13">
        <v>0.33</v>
      </c>
      <c r="BL60" s="14">
        <v>2</v>
      </c>
      <c r="BM60" s="13" t="s">
        <v>62</v>
      </c>
      <c r="BN60" s="14" t="s">
        <v>62</v>
      </c>
      <c r="BO60" s="15">
        <v>5.2</v>
      </c>
      <c r="BP60" s="8">
        <v>42873</v>
      </c>
      <c r="BQ60" s="64">
        <v>0.375</v>
      </c>
      <c r="BR60" s="64" t="s">
        <v>275</v>
      </c>
      <c r="BS60" s="13">
        <v>158.9</v>
      </c>
      <c r="BT60" s="9">
        <v>158.4</v>
      </c>
      <c r="BU60" s="9">
        <v>158.6</v>
      </c>
      <c r="BV60" s="14"/>
      <c r="BW60" s="13">
        <v>63</v>
      </c>
      <c r="BX60" s="9">
        <v>63</v>
      </c>
      <c r="BY60" s="9"/>
      <c r="BZ60" s="14"/>
      <c r="CA60" s="13">
        <v>127</v>
      </c>
      <c r="CB60" s="9">
        <v>120</v>
      </c>
      <c r="CC60" s="14">
        <v>115</v>
      </c>
      <c r="CD60" s="13">
        <v>90</v>
      </c>
      <c r="CE60" s="9">
        <v>85</v>
      </c>
      <c r="CF60" s="6">
        <v>80</v>
      </c>
      <c r="CG60" s="4">
        <v>70</v>
      </c>
      <c r="CH60" s="5">
        <v>74</v>
      </c>
      <c r="CI60" s="6">
        <v>76</v>
      </c>
      <c r="CJ60" s="2"/>
      <c r="CK60" s="4" t="s">
        <v>101</v>
      </c>
      <c r="CL60" s="6" t="s">
        <v>101</v>
      </c>
      <c r="CM60" s="4" t="s">
        <v>101</v>
      </c>
      <c r="CN60" s="6" t="s">
        <v>101</v>
      </c>
      <c r="CO60" s="35">
        <v>6</v>
      </c>
      <c r="CP60" s="8"/>
      <c r="CQ60" s="7"/>
      <c r="CR60" s="170"/>
      <c r="CS60" s="160"/>
      <c r="CT60" s="18"/>
      <c r="CU60" s="165"/>
      <c r="CV60" s="175"/>
      <c r="CW60" s="18"/>
      <c r="CX60" s="18"/>
      <c r="CY60" s="165"/>
      <c r="CZ60" s="18"/>
      <c r="DA60" s="160"/>
      <c r="DB60" s="18"/>
      <c r="DC60" s="165"/>
      <c r="DD60" s="18"/>
      <c r="DE60" s="18"/>
      <c r="DF60" s="165"/>
      <c r="DG60" s="18"/>
      <c r="DH60" s="18"/>
      <c r="DI60" s="165"/>
      <c r="DJ60" s="18"/>
      <c r="DK60" s="18"/>
      <c r="DL60" s="18"/>
      <c r="DM60" s="18"/>
      <c r="DN60" s="18"/>
      <c r="DO60" s="236"/>
    </row>
    <row r="61" spans="1:119" customFormat="1" x14ac:dyDescent="0.25">
      <c r="A61" s="235">
        <v>60</v>
      </c>
      <c r="B61" s="4" t="s">
        <v>265</v>
      </c>
      <c r="C61" s="3">
        <v>42640</v>
      </c>
      <c r="D61" s="7">
        <v>0.45833333333333298</v>
      </c>
      <c r="E61" s="7" t="s">
        <v>261</v>
      </c>
      <c r="F61" s="17">
        <v>154.6</v>
      </c>
      <c r="G61" s="18">
        <v>154.5</v>
      </c>
      <c r="H61" s="18">
        <v>154.30000000000001</v>
      </c>
      <c r="I61" s="6">
        <v>1</v>
      </c>
      <c r="J61" s="17">
        <v>49.6</v>
      </c>
      <c r="K61" s="18">
        <v>49.6</v>
      </c>
      <c r="L61" s="18">
        <v>49.6</v>
      </c>
      <c r="M61" s="6">
        <v>1</v>
      </c>
      <c r="N61" s="4">
        <v>97</v>
      </c>
      <c r="O61" s="5">
        <v>103</v>
      </c>
      <c r="P61" s="6">
        <v>101</v>
      </c>
      <c r="Q61" s="4">
        <v>68</v>
      </c>
      <c r="R61" s="5">
        <v>72</v>
      </c>
      <c r="S61" s="6">
        <v>48</v>
      </c>
      <c r="T61" s="4">
        <v>78</v>
      </c>
      <c r="U61" s="5">
        <v>78</v>
      </c>
      <c r="V61" s="6">
        <v>59</v>
      </c>
      <c r="W61" s="2" t="s">
        <v>91</v>
      </c>
      <c r="X61" s="17">
        <v>1</v>
      </c>
      <c r="Y61" s="16" t="s">
        <v>62</v>
      </c>
      <c r="Z61" s="4" t="s">
        <v>62</v>
      </c>
      <c r="AA61" s="6" t="s">
        <v>62</v>
      </c>
      <c r="AB61" s="10">
        <v>5</v>
      </c>
      <c r="AC61" s="8">
        <v>42647</v>
      </c>
      <c r="AD61" s="7">
        <v>0.41666666666666669</v>
      </c>
      <c r="AE61" s="6" t="s">
        <v>52</v>
      </c>
      <c r="AF61" s="4">
        <v>100</v>
      </c>
      <c r="AG61" s="5">
        <v>99</v>
      </c>
      <c r="AH61" s="6">
        <v>100</v>
      </c>
      <c r="AI61" s="4">
        <v>72</v>
      </c>
      <c r="AJ61" s="5">
        <v>62</v>
      </c>
      <c r="AK61" s="6">
        <v>77</v>
      </c>
      <c r="AL61" s="4">
        <v>78</v>
      </c>
      <c r="AM61" s="5">
        <v>82</v>
      </c>
      <c r="AN61" s="6">
        <v>85</v>
      </c>
      <c r="AO61" s="11"/>
      <c r="AP61" s="8">
        <v>42682</v>
      </c>
      <c r="AQ61" s="7">
        <v>0.45833333333333331</v>
      </c>
      <c r="AR61" s="7" t="s">
        <v>263</v>
      </c>
      <c r="AS61" s="13">
        <v>153.69999999999999</v>
      </c>
      <c r="AT61" s="9">
        <v>153.6</v>
      </c>
      <c r="AU61" s="9">
        <v>153.69999999999999</v>
      </c>
      <c r="AV61" s="14"/>
      <c r="AW61" s="13">
        <v>49.7</v>
      </c>
      <c r="AX61" s="9">
        <v>49.7</v>
      </c>
      <c r="AY61" s="9"/>
      <c r="AZ61" s="14"/>
      <c r="BA61" s="13">
        <v>105</v>
      </c>
      <c r="BB61" s="9">
        <v>102</v>
      </c>
      <c r="BC61" s="14">
        <v>106</v>
      </c>
      <c r="BD61" s="13">
        <v>76</v>
      </c>
      <c r="BE61" s="9">
        <v>77</v>
      </c>
      <c r="BF61" s="14">
        <v>79</v>
      </c>
      <c r="BG61" s="13">
        <v>80</v>
      </c>
      <c r="BH61" s="9">
        <v>77</v>
      </c>
      <c r="BI61" s="9">
        <v>78</v>
      </c>
      <c r="BJ61" s="14"/>
      <c r="BK61" s="13">
        <v>0.4</v>
      </c>
      <c r="BL61" s="14">
        <v>3</v>
      </c>
      <c r="BM61" s="13" t="s">
        <v>62</v>
      </c>
      <c r="BN61" s="14" t="s">
        <v>62</v>
      </c>
      <c r="BO61" s="15">
        <v>5.3</v>
      </c>
      <c r="BP61" s="8">
        <v>42887</v>
      </c>
      <c r="BQ61" s="64">
        <v>0.54166666666666663</v>
      </c>
      <c r="BR61" s="64" t="s">
        <v>276</v>
      </c>
      <c r="BS61" s="13">
        <v>154.1</v>
      </c>
      <c r="BT61" s="9">
        <v>154.19999999999999</v>
      </c>
      <c r="BU61" s="9">
        <v>154.1</v>
      </c>
      <c r="BV61" s="14">
        <v>1</v>
      </c>
      <c r="BW61" s="13">
        <v>49.5</v>
      </c>
      <c r="BX61" s="9">
        <v>49.5</v>
      </c>
      <c r="BY61" s="9">
        <v>49.5</v>
      </c>
      <c r="BZ61" s="14">
        <v>1</v>
      </c>
      <c r="CA61" s="13">
        <v>92</v>
      </c>
      <c r="CB61" s="9">
        <v>95</v>
      </c>
      <c r="CC61" s="14">
        <v>100</v>
      </c>
      <c r="CD61" s="13">
        <v>60</v>
      </c>
      <c r="CE61" s="9">
        <v>71</v>
      </c>
      <c r="CF61" s="6">
        <v>75</v>
      </c>
      <c r="CG61" s="4">
        <v>91</v>
      </c>
      <c r="CH61" s="5">
        <v>96</v>
      </c>
      <c r="CI61" s="6">
        <v>86</v>
      </c>
      <c r="CJ61" s="2" t="s">
        <v>91</v>
      </c>
      <c r="CK61" s="4">
        <v>1</v>
      </c>
      <c r="CL61" s="6">
        <v>1</v>
      </c>
      <c r="CM61" s="4" t="s">
        <v>101</v>
      </c>
      <c r="CN61" s="6" t="s">
        <v>101</v>
      </c>
      <c r="CO61" s="35">
        <v>5.7</v>
      </c>
      <c r="CP61" s="8"/>
      <c r="CQ61" s="7"/>
      <c r="CR61" s="170"/>
      <c r="CS61" s="160"/>
      <c r="CT61" s="18"/>
      <c r="CU61" s="165"/>
      <c r="CV61" s="175"/>
      <c r="CW61" s="18"/>
      <c r="CX61" s="18"/>
      <c r="CY61" s="165"/>
      <c r="CZ61" s="18"/>
      <c r="DA61" s="160"/>
      <c r="DB61" s="18"/>
      <c r="DC61" s="165"/>
      <c r="DD61" s="18"/>
      <c r="DE61" s="18"/>
      <c r="DF61" s="165"/>
      <c r="DG61" s="18"/>
      <c r="DH61" s="18"/>
      <c r="DI61" s="165"/>
      <c r="DJ61" s="18"/>
      <c r="DK61" s="18"/>
      <c r="DL61" s="18"/>
      <c r="DM61" s="18"/>
      <c r="DN61" s="18"/>
      <c r="DO61" s="236"/>
    </row>
    <row r="62" spans="1:119" customFormat="1" x14ac:dyDescent="0.25">
      <c r="A62" s="235">
        <v>61</v>
      </c>
      <c r="B62" s="4" t="s">
        <v>265</v>
      </c>
      <c r="C62" s="3">
        <v>42668</v>
      </c>
      <c r="D62" s="7">
        <v>0.35416666666666669</v>
      </c>
      <c r="E62" s="7" t="s">
        <v>262</v>
      </c>
      <c r="F62" s="17">
        <v>154.4</v>
      </c>
      <c r="G62" s="18">
        <v>154.5</v>
      </c>
      <c r="H62" s="18">
        <v>154.5</v>
      </c>
      <c r="I62" s="6">
        <v>1</v>
      </c>
      <c r="J62" s="17">
        <v>75</v>
      </c>
      <c r="K62" s="18">
        <v>75</v>
      </c>
      <c r="L62" s="18">
        <v>75</v>
      </c>
      <c r="M62" s="6">
        <v>1</v>
      </c>
      <c r="N62" s="4">
        <v>98</v>
      </c>
      <c r="O62" s="5">
        <v>98</v>
      </c>
      <c r="P62" s="6">
        <v>105</v>
      </c>
      <c r="Q62" s="4">
        <v>78</v>
      </c>
      <c r="R62" s="5">
        <v>83</v>
      </c>
      <c r="S62" s="6">
        <v>82</v>
      </c>
      <c r="T62" s="4">
        <v>70</v>
      </c>
      <c r="U62" s="5">
        <v>69</v>
      </c>
      <c r="V62" s="6">
        <v>71</v>
      </c>
      <c r="W62" s="2" t="s">
        <v>89</v>
      </c>
      <c r="X62" s="17" t="s">
        <v>62</v>
      </c>
      <c r="Y62" s="16" t="s">
        <v>62</v>
      </c>
      <c r="Z62" s="4" t="s">
        <v>62</v>
      </c>
      <c r="AA62" s="6" t="s">
        <v>62</v>
      </c>
      <c r="AB62" s="10">
        <v>5.6</v>
      </c>
      <c r="AC62" s="8">
        <v>42675</v>
      </c>
      <c r="AD62" s="7">
        <v>0.375</v>
      </c>
      <c r="AE62" s="6" t="s">
        <v>93</v>
      </c>
      <c r="AF62" s="4">
        <v>94</v>
      </c>
      <c r="AG62" s="5">
        <v>98</v>
      </c>
      <c r="AH62" s="6">
        <v>95</v>
      </c>
      <c r="AI62" s="4">
        <v>80</v>
      </c>
      <c r="AJ62" s="5">
        <v>78</v>
      </c>
      <c r="AK62" s="6">
        <v>83</v>
      </c>
      <c r="AL62" s="4">
        <v>71</v>
      </c>
      <c r="AM62" s="5">
        <v>69</v>
      </c>
      <c r="AN62" s="6">
        <v>79</v>
      </c>
      <c r="AO62" s="11" t="s">
        <v>89</v>
      </c>
      <c r="AP62" s="8">
        <v>42710</v>
      </c>
      <c r="AQ62" s="7">
        <v>0.35416666666666669</v>
      </c>
      <c r="AR62" s="7" t="s">
        <v>269</v>
      </c>
      <c r="AS62" s="13">
        <v>155.1</v>
      </c>
      <c r="AT62" s="9">
        <v>155.30000000000001</v>
      </c>
      <c r="AU62" s="9">
        <v>155.19999999999999</v>
      </c>
      <c r="AV62" s="14"/>
      <c r="AW62" s="13">
        <v>76.2</v>
      </c>
      <c r="AX62" s="9">
        <v>76.2</v>
      </c>
      <c r="AY62" s="9"/>
      <c r="AZ62" s="14"/>
      <c r="BA62" s="13">
        <v>107</v>
      </c>
      <c r="BB62" s="9">
        <v>105</v>
      </c>
      <c r="BC62" s="14">
        <v>109</v>
      </c>
      <c r="BD62" s="13">
        <v>76</v>
      </c>
      <c r="BE62" s="9">
        <v>77</v>
      </c>
      <c r="BF62" s="14">
        <v>78</v>
      </c>
      <c r="BG62" s="13">
        <v>73</v>
      </c>
      <c r="BH62" s="9">
        <v>73</v>
      </c>
      <c r="BI62" s="9">
        <v>80</v>
      </c>
      <c r="BJ62" s="14" t="s">
        <v>89</v>
      </c>
      <c r="BK62" s="13" t="s">
        <v>101</v>
      </c>
      <c r="BL62" s="14" t="s">
        <v>101</v>
      </c>
      <c r="BM62" s="13" t="s">
        <v>101</v>
      </c>
      <c r="BN62" s="14" t="s">
        <v>101</v>
      </c>
      <c r="BO62" s="15">
        <v>5.7</v>
      </c>
      <c r="BP62" s="8">
        <v>42877</v>
      </c>
      <c r="BQ62" s="64">
        <v>0.39583333333333331</v>
      </c>
      <c r="BR62" s="64" t="s">
        <v>277</v>
      </c>
      <c r="BS62" s="13">
        <v>155.1</v>
      </c>
      <c r="BT62" s="9">
        <v>155</v>
      </c>
      <c r="BU62" s="9">
        <v>155.1</v>
      </c>
      <c r="BV62" s="14">
        <v>1</v>
      </c>
      <c r="BW62" s="13">
        <v>74.099999999999994</v>
      </c>
      <c r="BX62" s="9">
        <v>74.099999999999994</v>
      </c>
      <c r="BY62" s="9">
        <v>74.099999999999994</v>
      </c>
      <c r="BZ62" s="14">
        <v>1</v>
      </c>
      <c r="CA62" s="13">
        <v>99</v>
      </c>
      <c r="CB62" s="9">
        <v>104</v>
      </c>
      <c r="CC62" s="14">
        <v>96</v>
      </c>
      <c r="CD62" s="13">
        <v>78</v>
      </c>
      <c r="CE62" s="9">
        <v>75</v>
      </c>
      <c r="CF62" s="6">
        <v>79</v>
      </c>
      <c r="CG62" s="4">
        <v>63</v>
      </c>
      <c r="CH62" s="5">
        <v>68</v>
      </c>
      <c r="CI62" s="6">
        <v>69</v>
      </c>
      <c r="CJ62" s="2" t="s">
        <v>89</v>
      </c>
      <c r="CK62" s="4">
        <v>0.5</v>
      </c>
      <c r="CL62" s="6" t="s">
        <v>101</v>
      </c>
      <c r="CM62" s="4" t="s">
        <v>101</v>
      </c>
      <c r="CN62" s="6" t="s">
        <v>101</v>
      </c>
      <c r="CO62" s="35">
        <v>5.7</v>
      </c>
      <c r="CP62" s="8">
        <v>43069</v>
      </c>
      <c r="CQ62" s="7">
        <v>0.39583333333333331</v>
      </c>
      <c r="CR62" s="170" t="s">
        <v>269</v>
      </c>
      <c r="CS62" s="160">
        <v>155.30000000000001</v>
      </c>
      <c r="CT62" s="18">
        <v>155.19999999999999</v>
      </c>
      <c r="CU62" s="165">
        <v>154.6</v>
      </c>
      <c r="CV62" s="175"/>
      <c r="CW62" s="18">
        <v>69.8</v>
      </c>
      <c r="CX62" s="18">
        <v>69.8</v>
      </c>
      <c r="CY62" s="165"/>
      <c r="CZ62" s="18"/>
      <c r="DA62" s="160">
        <v>117</v>
      </c>
      <c r="DB62" s="18">
        <v>113</v>
      </c>
      <c r="DC62" s="165">
        <v>113</v>
      </c>
      <c r="DD62" s="18">
        <v>73</v>
      </c>
      <c r="DE62" s="18">
        <v>76</v>
      </c>
      <c r="DF62" s="165">
        <v>78</v>
      </c>
      <c r="DG62" s="18">
        <v>72</v>
      </c>
      <c r="DH62" s="18">
        <v>77</v>
      </c>
      <c r="DI62" s="165">
        <v>78</v>
      </c>
      <c r="DJ62" s="18"/>
      <c r="DK62" s="18" t="s">
        <v>101</v>
      </c>
      <c r="DL62" s="18" t="s">
        <v>101</v>
      </c>
      <c r="DM62" s="18" t="s">
        <v>101</v>
      </c>
      <c r="DN62" s="18" t="s">
        <v>101</v>
      </c>
      <c r="DO62" s="236">
        <v>5.8</v>
      </c>
    </row>
    <row r="63" spans="1:119" customFormat="1" x14ac:dyDescent="0.25">
      <c r="A63" s="235">
        <v>62</v>
      </c>
      <c r="B63" s="4" t="s">
        <v>265</v>
      </c>
      <c r="C63" s="3">
        <v>42668</v>
      </c>
      <c r="D63" s="7">
        <v>0.35416666666666669</v>
      </c>
      <c r="E63" s="7" t="s">
        <v>262</v>
      </c>
      <c r="F63" s="17">
        <v>154</v>
      </c>
      <c r="G63" s="18">
        <v>154.4</v>
      </c>
      <c r="H63" s="18">
        <v>154.4</v>
      </c>
      <c r="I63" s="6">
        <v>1</v>
      </c>
      <c r="J63" s="17">
        <v>81.900000000000006</v>
      </c>
      <c r="K63" s="18">
        <v>81.900000000000006</v>
      </c>
      <c r="L63" s="18">
        <v>81.900000000000006</v>
      </c>
      <c r="M63" s="6">
        <v>1</v>
      </c>
      <c r="N63" s="4">
        <v>130</v>
      </c>
      <c r="O63" s="5">
        <v>120</v>
      </c>
      <c r="P63" s="6">
        <v>121</v>
      </c>
      <c r="Q63" s="4">
        <v>95</v>
      </c>
      <c r="R63" s="5">
        <v>82</v>
      </c>
      <c r="S63" s="6">
        <v>86</v>
      </c>
      <c r="T63" s="4">
        <v>66</v>
      </c>
      <c r="U63" s="5">
        <v>68</v>
      </c>
      <c r="V63" s="6">
        <v>70</v>
      </c>
      <c r="W63" s="2" t="s">
        <v>59</v>
      </c>
      <c r="X63" s="17" t="s">
        <v>62</v>
      </c>
      <c r="Y63" s="16" t="s">
        <v>62</v>
      </c>
      <c r="Z63" s="4" t="s">
        <v>62</v>
      </c>
      <c r="AA63" s="6" t="s">
        <v>62</v>
      </c>
      <c r="AB63" s="10">
        <v>5.6</v>
      </c>
      <c r="AC63" s="8">
        <v>42675</v>
      </c>
      <c r="AD63" s="7">
        <v>0.375</v>
      </c>
      <c r="AE63" s="6" t="s">
        <v>93</v>
      </c>
      <c r="AF63" s="4">
        <v>118</v>
      </c>
      <c r="AG63" s="5">
        <v>113</v>
      </c>
      <c r="AH63" s="6">
        <v>115</v>
      </c>
      <c r="AI63" s="4">
        <v>64</v>
      </c>
      <c r="AJ63" s="5">
        <v>77</v>
      </c>
      <c r="AK63" s="6">
        <v>80</v>
      </c>
      <c r="AL63" s="4">
        <v>65</v>
      </c>
      <c r="AM63" s="5">
        <v>71</v>
      </c>
      <c r="AN63" s="6">
        <v>71</v>
      </c>
      <c r="AO63" s="11" t="s">
        <v>91</v>
      </c>
      <c r="AP63" s="8">
        <v>42710</v>
      </c>
      <c r="AQ63" s="7">
        <v>0.35416666666666669</v>
      </c>
      <c r="AR63" s="7" t="s">
        <v>269</v>
      </c>
      <c r="AS63" s="13">
        <v>154.4</v>
      </c>
      <c r="AT63" s="9">
        <v>153.9</v>
      </c>
      <c r="AU63" s="9">
        <v>154.1</v>
      </c>
      <c r="AV63" s="14"/>
      <c r="AW63" s="13">
        <v>82.4</v>
      </c>
      <c r="AX63" s="9">
        <v>82.4</v>
      </c>
      <c r="AY63" s="9"/>
      <c r="AZ63" s="14"/>
      <c r="BA63" s="13">
        <v>119</v>
      </c>
      <c r="BB63" s="9">
        <v>121</v>
      </c>
      <c r="BC63" s="14">
        <v>114</v>
      </c>
      <c r="BD63" s="13">
        <v>83</v>
      </c>
      <c r="BE63" s="9">
        <v>83</v>
      </c>
      <c r="BF63" s="14">
        <v>85</v>
      </c>
      <c r="BG63" s="13">
        <v>64</v>
      </c>
      <c r="BH63" s="9">
        <v>62</v>
      </c>
      <c r="BI63" s="9">
        <v>68</v>
      </c>
      <c r="BJ63" s="14"/>
      <c r="BK63" s="13" t="s">
        <v>101</v>
      </c>
      <c r="BL63" s="14" t="s">
        <v>101</v>
      </c>
      <c r="BM63" s="13" t="s">
        <v>101</v>
      </c>
      <c r="BN63" s="14" t="s">
        <v>101</v>
      </c>
      <c r="BO63" s="15">
        <v>5.7</v>
      </c>
      <c r="BP63" s="8">
        <v>42877</v>
      </c>
      <c r="BQ63" s="64">
        <v>0.39583333333333331</v>
      </c>
      <c r="BR63" s="64" t="s">
        <v>277</v>
      </c>
      <c r="BS63" s="13">
        <v>154</v>
      </c>
      <c r="BT63" s="9">
        <v>154.30000000000001</v>
      </c>
      <c r="BU63" s="9">
        <v>154.19999999999999</v>
      </c>
      <c r="BV63" s="14">
        <v>1</v>
      </c>
      <c r="BW63" s="13">
        <v>81.900000000000006</v>
      </c>
      <c r="BX63" s="9">
        <v>81.900000000000006</v>
      </c>
      <c r="BY63" s="9">
        <v>81.900000000000006</v>
      </c>
      <c r="BZ63" s="14">
        <v>1</v>
      </c>
      <c r="CA63" s="13">
        <v>124</v>
      </c>
      <c r="CB63" s="9">
        <v>128</v>
      </c>
      <c r="CC63" s="14">
        <v>129</v>
      </c>
      <c r="CD63" s="13">
        <v>88</v>
      </c>
      <c r="CE63" s="9">
        <v>91</v>
      </c>
      <c r="CF63" s="6">
        <v>80</v>
      </c>
      <c r="CG63" s="4">
        <v>76</v>
      </c>
      <c r="CH63" s="5">
        <v>75</v>
      </c>
      <c r="CI63" s="6">
        <v>78</v>
      </c>
      <c r="CJ63" s="2" t="s">
        <v>59</v>
      </c>
      <c r="CK63" s="4"/>
      <c r="CL63" s="6"/>
      <c r="CM63" s="4"/>
      <c r="CN63" s="6"/>
      <c r="CO63" s="35"/>
      <c r="CP63" s="8">
        <v>43069</v>
      </c>
      <c r="CQ63" s="7">
        <v>0.39583333333333331</v>
      </c>
      <c r="CR63" s="170" t="s">
        <v>269</v>
      </c>
      <c r="CS63" s="160">
        <v>153.6</v>
      </c>
      <c r="CT63" s="18">
        <v>154</v>
      </c>
      <c r="CU63" s="165">
        <v>153.69999999999999</v>
      </c>
      <c r="CV63" s="175"/>
      <c r="CW63" s="18">
        <v>81.400000000000006</v>
      </c>
      <c r="CX63" s="18">
        <v>81.400000000000006</v>
      </c>
      <c r="CY63" s="165"/>
      <c r="CZ63" s="18"/>
      <c r="DA63" s="160">
        <v>124</v>
      </c>
      <c r="DB63" s="18">
        <v>122</v>
      </c>
      <c r="DC63" s="165">
        <v>114</v>
      </c>
      <c r="DD63" s="18">
        <v>82</v>
      </c>
      <c r="DE63" s="18">
        <v>78</v>
      </c>
      <c r="DF63" s="165">
        <v>78</v>
      </c>
      <c r="DG63" s="18">
        <v>62</v>
      </c>
      <c r="DH63" s="18">
        <v>62</v>
      </c>
      <c r="DI63" s="165">
        <v>63</v>
      </c>
      <c r="DJ63" s="18"/>
      <c r="DK63" s="18" t="s">
        <v>101</v>
      </c>
      <c r="DL63" s="18" t="s">
        <v>101</v>
      </c>
      <c r="DM63" s="18" t="s">
        <v>101</v>
      </c>
      <c r="DN63" s="18" t="s">
        <v>101</v>
      </c>
      <c r="DO63" s="236">
        <v>5.7</v>
      </c>
    </row>
    <row r="64" spans="1:119" customFormat="1" x14ac:dyDescent="0.25">
      <c r="A64" s="235">
        <v>63</v>
      </c>
      <c r="B64" s="4" t="s">
        <v>265</v>
      </c>
      <c r="C64" s="3">
        <v>42668</v>
      </c>
      <c r="D64" s="7">
        <v>0.35416666666666669</v>
      </c>
      <c r="E64" s="7" t="s">
        <v>262</v>
      </c>
      <c r="F64" s="17">
        <v>152.5</v>
      </c>
      <c r="G64" s="18">
        <v>152.30000000000001</v>
      </c>
      <c r="H64" s="18">
        <v>152</v>
      </c>
      <c r="I64" s="6">
        <v>1</v>
      </c>
      <c r="J64" s="17">
        <v>70.599999999999994</v>
      </c>
      <c r="K64" s="18">
        <v>70.599999999999994</v>
      </c>
      <c r="L64" s="18">
        <v>70.599999999999994</v>
      </c>
      <c r="M64" s="6">
        <v>1</v>
      </c>
      <c r="N64" s="4">
        <v>141</v>
      </c>
      <c r="O64" s="5">
        <v>135</v>
      </c>
      <c r="P64" s="6">
        <v>122</v>
      </c>
      <c r="Q64" s="4">
        <v>95</v>
      </c>
      <c r="R64" s="5">
        <v>93</v>
      </c>
      <c r="S64" s="6">
        <v>90</v>
      </c>
      <c r="T64" s="4">
        <v>88</v>
      </c>
      <c r="U64" s="5">
        <v>90</v>
      </c>
      <c r="V64" s="6">
        <v>88</v>
      </c>
      <c r="W64" s="2" t="s">
        <v>91</v>
      </c>
      <c r="X64" s="17" t="s">
        <v>62</v>
      </c>
      <c r="Y64" s="16">
        <v>1</v>
      </c>
      <c r="Z64" s="4" t="s">
        <v>62</v>
      </c>
      <c r="AA64" s="6" t="s">
        <v>62</v>
      </c>
      <c r="AB64" s="10">
        <v>5.4</v>
      </c>
      <c r="AC64" s="8">
        <v>42675</v>
      </c>
      <c r="AD64" s="7">
        <v>0.375</v>
      </c>
      <c r="AE64" s="6" t="s">
        <v>93</v>
      </c>
      <c r="AF64" s="4">
        <v>133</v>
      </c>
      <c r="AG64" s="5">
        <v>129</v>
      </c>
      <c r="AH64" s="6">
        <v>112</v>
      </c>
      <c r="AI64" s="4">
        <v>90</v>
      </c>
      <c r="AJ64" s="5">
        <v>91</v>
      </c>
      <c r="AK64" s="6">
        <v>91</v>
      </c>
      <c r="AL64" s="4">
        <v>96</v>
      </c>
      <c r="AM64" s="5">
        <v>92</v>
      </c>
      <c r="AN64" s="6">
        <v>89</v>
      </c>
      <c r="AO64" s="11" t="s">
        <v>91</v>
      </c>
      <c r="AP64" s="8">
        <v>42710</v>
      </c>
      <c r="AQ64" s="7">
        <v>0.35416666666666669</v>
      </c>
      <c r="AR64" s="7" t="s">
        <v>269</v>
      </c>
      <c r="AS64" s="13">
        <v>151.4</v>
      </c>
      <c r="AT64" s="9">
        <v>151.6</v>
      </c>
      <c r="AU64" s="9">
        <v>151.4</v>
      </c>
      <c r="AV64" s="14"/>
      <c r="AW64" s="13">
        <v>70.400000000000006</v>
      </c>
      <c r="AX64" s="9">
        <v>70.400000000000006</v>
      </c>
      <c r="AY64" s="9"/>
      <c r="AZ64" s="14"/>
      <c r="BA64" s="13">
        <v>139</v>
      </c>
      <c r="BB64" s="9">
        <v>142</v>
      </c>
      <c r="BC64" s="14">
        <v>141</v>
      </c>
      <c r="BD64" s="13">
        <v>100</v>
      </c>
      <c r="BE64" s="9">
        <v>107</v>
      </c>
      <c r="BF64" s="14">
        <v>92</v>
      </c>
      <c r="BG64" s="13">
        <v>89</v>
      </c>
      <c r="BH64" s="9">
        <v>82</v>
      </c>
      <c r="BI64" s="9">
        <v>88</v>
      </c>
      <c r="BJ64" s="14"/>
      <c r="BK64" s="13" t="s">
        <v>101</v>
      </c>
      <c r="BL64" s="14">
        <v>1.5</v>
      </c>
      <c r="BM64" s="13" t="s">
        <v>101</v>
      </c>
      <c r="BN64" s="14" t="s">
        <v>101</v>
      </c>
      <c r="BO64" s="15">
        <v>5.9</v>
      </c>
      <c r="BP64" s="8">
        <v>42877</v>
      </c>
      <c r="BQ64" s="64">
        <v>0.42708333333333331</v>
      </c>
      <c r="BR64" s="64" t="s">
        <v>277</v>
      </c>
      <c r="BS64" s="13">
        <v>151.6</v>
      </c>
      <c r="BT64" s="9">
        <v>152.19999999999999</v>
      </c>
      <c r="BU64" s="9">
        <v>152</v>
      </c>
      <c r="BV64" s="14">
        <v>1</v>
      </c>
      <c r="BW64" s="13">
        <v>70.3</v>
      </c>
      <c r="BX64" s="9">
        <v>70.3</v>
      </c>
      <c r="BY64" s="9">
        <v>70.3</v>
      </c>
      <c r="BZ64" s="14">
        <v>1</v>
      </c>
      <c r="CA64" s="13">
        <v>142</v>
      </c>
      <c r="CB64" s="9">
        <v>149</v>
      </c>
      <c r="CC64" s="14">
        <v>140</v>
      </c>
      <c r="CD64" s="13">
        <v>103</v>
      </c>
      <c r="CE64" s="9">
        <v>86</v>
      </c>
      <c r="CF64" s="6">
        <v>88</v>
      </c>
      <c r="CG64" s="4">
        <v>90</v>
      </c>
      <c r="CH64" s="5">
        <v>88</v>
      </c>
      <c r="CI64" s="6">
        <v>88</v>
      </c>
      <c r="CJ64" s="2" t="s">
        <v>91</v>
      </c>
      <c r="CK64" s="4" t="s">
        <v>101</v>
      </c>
      <c r="CL64" s="6">
        <v>3.5</v>
      </c>
      <c r="CM64" s="4" t="s">
        <v>101</v>
      </c>
      <c r="CN64" s="6" t="s">
        <v>101</v>
      </c>
      <c r="CO64" s="35">
        <v>6.1</v>
      </c>
      <c r="CP64" s="8">
        <v>43069</v>
      </c>
      <c r="CQ64" s="7">
        <v>0.39583333333333331</v>
      </c>
      <c r="CR64" s="170" t="s">
        <v>269</v>
      </c>
      <c r="CS64" s="160">
        <v>151.80000000000001</v>
      </c>
      <c r="CT64" s="18">
        <v>151.6</v>
      </c>
      <c r="CU64" s="165">
        <v>152.1</v>
      </c>
      <c r="CV64" s="175"/>
      <c r="CW64" s="18">
        <v>69.900000000000006</v>
      </c>
      <c r="CX64" s="18">
        <v>69.900000000000006</v>
      </c>
      <c r="CY64" s="165"/>
      <c r="CZ64" s="18"/>
      <c r="DA64" s="160">
        <v>135</v>
      </c>
      <c r="DB64" s="18">
        <v>134</v>
      </c>
      <c r="DC64" s="165">
        <v>136</v>
      </c>
      <c r="DD64" s="18">
        <v>94</v>
      </c>
      <c r="DE64" s="18">
        <v>102</v>
      </c>
      <c r="DF64" s="165">
        <v>101</v>
      </c>
      <c r="DG64" s="18">
        <v>89</v>
      </c>
      <c r="DH64" s="18">
        <v>90</v>
      </c>
      <c r="DI64" s="165">
        <v>90</v>
      </c>
      <c r="DJ64" s="18"/>
      <c r="DK64" s="18"/>
      <c r="DL64" s="18"/>
      <c r="DM64" s="18"/>
      <c r="DN64" s="18"/>
      <c r="DO64" s="236">
        <v>5.9</v>
      </c>
    </row>
    <row r="65" spans="1:119" customFormat="1" x14ac:dyDescent="0.25">
      <c r="A65" s="235">
        <v>64</v>
      </c>
      <c r="B65" s="4" t="s">
        <v>265</v>
      </c>
      <c r="C65" s="3">
        <v>42668</v>
      </c>
      <c r="D65" s="7">
        <v>0.35416666666666669</v>
      </c>
      <c r="E65" s="7" t="s">
        <v>262</v>
      </c>
      <c r="F65" s="17">
        <v>153.69999999999999</v>
      </c>
      <c r="G65" s="18">
        <v>153.9</v>
      </c>
      <c r="H65" s="18">
        <v>153.80000000000001</v>
      </c>
      <c r="I65" s="6">
        <v>1</v>
      </c>
      <c r="J65" s="17">
        <v>64</v>
      </c>
      <c r="K65" s="18">
        <v>64</v>
      </c>
      <c r="L65" s="18">
        <v>64</v>
      </c>
      <c r="M65" s="6">
        <v>1</v>
      </c>
      <c r="N65" s="4">
        <v>93</v>
      </c>
      <c r="O65" s="5">
        <v>97</v>
      </c>
      <c r="P65" s="6">
        <v>103</v>
      </c>
      <c r="Q65" s="4">
        <v>73</v>
      </c>
      <c r="R65" s="5">
        <v>73</v>
      </c>
      <c r="S65" s="6">
        <v>71</v>
      </c>
      <c r="T65" s="4">
        <v>71</v>
      </c>
      <c r="U65" s="5">
        <v>71</v>
      </c>
      <c r="V65" s="6">
        <v>75</v>
      </c>
      <c r="W65" s="2" t="s">
        <v>90</v>
      </c>
      <c r="X65" s="17" t="s">
        <v>62</v>
      </c>
      <c r="Y65" s="16" t="s">
        <v>62</v>
      </c>
      <c r="Z65" s="4" t="s">
        <v>62</v>
      </c>
      <c r="AA65" s="6" t="s">
        <v>62</v>
      </c>
      <c r="AB65" s="10">
        <v>6.1</v>
      </c>
      <c r="AC65" s="8">
        <v>42675</v>
      </c>
      <c r="AD65" s="7">
        <v>0.375</v>
      </c>
      <c r="AE65" s="6" t="s">
        <v>93</v>
      </c>
      <c r="AF65" s="4">
        <v>109</v>
      </c>
      <c r="AG65" s="5">
        <v>113</v>
      </c>
      <c r="AH65" s="6">
        <v>120</v>
      </c>
      <c r="AI65" s="4">
        <v>77</v>
      </c>
      <c r="AJ65" s="5">
        <v>70</v>
      </c>
      <c r="AK65" s="6">
        <v>67</v>
      </c>
      <c r="AL65" s="4">
        <v>75</v>
      </c>
      <c r="AM65" s="5">
        <v>76</v>
      </c>
      <c r="AN65" s="6">
        <v>77</v>
      </c>
      <c r="AO65" s="11" t="s">
        <v>90</v>
      </c>
      <c r="AP65" s="8">
        <v>42710</v>
      </c>
      <c r="AQ65" s="7">
        <v>0.35416666666666669</v>
      </c>
      <c r="AR65" s="7" t="s">
        <v>269</v>
      </c>
      <c r="AS65" s="13">
        <v>154.1</v>
      </c>
      <c r="AT65" s="9">
        <v>154.30000000000001</v>
      </c>
      <c r="AU65" s="9">
        <v>154.1</v>
      </c>
      <c r="AV65" s="14"/>
      <c r="AW65" s="13">
        <v>64.8</v>
      </c>
      <c r="AX65" s="9">
        <v>64.8</v>
      </c>
      <c r="AY65" s="9">
        <v>64.8</v>
      </c>
      <c r="AZ65" s="14"/>
      <c r="BA65" s="13">
        <v>122</v>
      </c>
      <c r="BB65" s="9">
        <v>111</v>
      </c>
      <c r="BC65" s="14">
        <v>116</v>
      </c>
      <c r="BD65" s="13">
        <v>70</v>
      </c>
      <c r="BE65" s="9">
        <v>75</v>
      </c>
      <c r="BF65" s="14">
        <v>76</v>
      </c>
      <c r="BG65" s="13">
        <v>73</v>
      </c>
      <c r="BH65" s="9">
        <v>76</v>
      </c>
      <c r="BI65" s="9">
        <v>73</v>
      </c>
      <c r="BJ65" s="14"/>
      <c r="BK65" s="13" t="s">
        <v>101</v>
      </c>
      <c r="BL65" s="14" t="s">
        <v>101</v>
      </c>
      <c r="BM65" s="13" t="s">
        <v>101</v>
      </c>
      <c r="BN65" s="14" t="s">
        <v>101</v>
      </c>
      <c r="BO65" s="15">
        <v>6.4</v>
      </c>
      <c r="BP65" s="8">
        <v>42877</v>
      </c>
      <c r="BQ65" s="64">
        <v>0.39583333333333331</v>
      </c>
      <c r="BR65" s="64" t="s">
        <v>277</v>
      </c>
      <c r="BS65" s="13">
        <v>154.6</v>
      </c>
      <c r="BT65" s="9">
        <v>154.5</v>
      </c>
      <c r="BU65" s="9">
        <v>154.6</v>
      </c>
      <c r="BV65" s="14">
        <v>1</v>
      </c>
      <c r="BW65" s="13">
        <v>65.7</v>
      </c>
      <c r="BX65" s="9">
        <v>65.7</v>
      </c>
      <c r="BY65" s="9">
        <v>65.7</v>
      </c>
      <c r="BZ65" s="14">
        <v>1</v>
      </c>
      <c r="CA65" s="13">
        <v>111</v>
      </c>
      <c r="CB65" s="9">
        <v>117</v>
      </c>
      <c r="CC65" s="14">
        <v>124</v>
      </c>
      <c r="CD65" s="13">
        <v>74</v>
      </c>
      <c r="CE65" s="9">
        <v>79</v>
      </c>
      <c r="CF65" s="6">
        <v>76</v>
      </c>
      <c r="CG65" s="4">
        <v>69</v>
      </c>
      <c r="CH65" s="5">
        <v>78</v>
      </c>
      <c r="CI65" s="6">
        <v>73</v>
      </c>
      <c r="CJ65" s="2" t="s">
        <v>90</v>
      </c>
      <c r="CK65" s="4"/>
      <c r="CL65" s="6"/>
      <c r="CM65" s="4"/>
      <c r="CN65" s="6"/>
      <c r="CO65" s="35"/>
      <c r="CP65" s="8">
        <v>43069</v>
      </c>
      <c r="CQ65" s="7">
        <v>0.39583333333333331</v>
      </c>
      <c r="CR65" s="170" t="s">
        <v>269</v>
      </c>
      <c r="CS65" s="160">
        <v>153.4</v>
      </c>
      <c r="CT65" s="18">
        <v>153.5</v>
      </c>
      <c r="CU65" s="165">
        <v>153.6</v>
      </c>
      <c r="CV65" s="175"/>
      <c r="CW65" s="18">
        <v>63.3</v>
      </c>
      <c r="CX65" s="18">
        <v>63.3</v>
      </c>
      <c r="CY65" s="165"/>
      <c r="CZ65" s="18"/>
      <c r="DA65" s="160">
        <v>126</v>
      </c>
      <c r="DB65" s="18">
        <v>25</v>
      </c>
      <c r="DC65" s="165">
        <v>124</v>
      </c>
      <c r="DD65" s="18">
        <v>72</v>
      </c>
      <c r="DE65" s="18">
        <v>73</v>
      </c>
      <c r="DF65" s="165">
        <v>75</v>
      </c>
      <c r="DG65" s="18">
        <v>68</v>
      </c>
      <c r="DH65" s="18">
        <v>65</v>
      </c>
      <c r="DI65" s="165">
        <v>70</v>
      </c>
      <c r="DJ65" s="18"/>
      <c r="DK65" s="18" t="s">
        <v>101</v>
      </c>
      <c r="DL65" s="18" t="s">
        <v>101</v>
      </c>
      <c r="DM65" s="18" t="s">
        <v>101</v>
      </c>
      <c r="DN65" s="18" t="s">
        <v>101</v>
      </c>
      <c r="DO65" s="236">
        <v>7.7</v>
      </c>
    </row>
    <row r="66" spans="1:119" customFormat="1" x14ac:dyDescent="0.25">
      <c r="A66" s="235">
        <v>65</v>
      </c>
      <c r="B66" s="4" t="s">
        <v>265</v>
      </c>
      <c r="C66" s="3">
        <v>42668</v>
      </c>
      <c r="D66" s="7">
        <v>0.35416666666666669</v>
      </c>
      <c r="E66" s="7" t="s">
        <v>262</v>
      </c>
      <c r="F66" s="17">
        <v>159.30000000000001</v>
      </c>
      <c r="G66" s="18">
        <v>159.1</v>
      </c>
      <c r="H66" s="18">
        <v>158.80000000000001</v>
      </c>
      <c r="I66" s="6">
        <v>1</v>
      </c>
      <c r="J66" s="17">
        <v>57.6</v>
      </c>
      <c r="K66" s="18">
        <v>57.6</v>
      </c>
      <c r="L66" s="18">
        <v>57.6</v>
      </c>
      <c r="M66" s="6">
        <v>1</v>
      </c>
      <c r="N66" s="4">
        <v>113</v>
      </c>
      <c r="O66" s="5">
        <v>111</v>
      </c>
      <c r="P66" s="6">
        <v>102</v>
      </c>
      <c r="Q66" s="4">
        <v>75</v>
      </c>
      <c r="R66" s="5">
        <v>65</v>
      </c>
      <c r="S66" s="6">
        <v>62</v>
      </c>
      <c r="T66" s="4">
        <v>58</v>
      </c>
      <c r="U66" s="5">
        <v>63</v>
      </c>
      <c r="V66" s="6">
        <v>56</v>
      </c>
      <c r="W66" s="2" t="s">
        <v>59</v>
      </c>
      <c r="X66" s="17">
        <v>1.5</v>
      </c>
      <c r="Y66" s="16" t="s">
        <v>62</v>
      </c>
      <c r="Z66" s="4" t="s">
        <v>62</v>
      </c>
      <c r="AA66" s="6" t="s">
        <v>62</v>
      </c>
      <c r="AB66" s="10">
        <v>5.0999999999999996</v>
      </c>
      <c r="AC66" s="8">
        <v>42675</v>
      </c>
      <c r="AD66" s="7">
        <v>0.375</v>
      </c>
      <c r="AE66" s="6" t="s">
        <v>93</v>
      </c>
      <c r="AF66" s="4">
        <v>102</v>
      </c>
      <c r="AG66" s="5">
        <v>104</v>
      </c>
      <c r="AH66" s="6">
        <v>98</v>
      </c>
      <c r="AI66" s="4">
        <v>65</v>
      </c>
      <c r="AJ66" s="5">
        <v>64</v>
      </c>
      <c r="AK66" s="6">
        <v>68</v>
      </c>
      <c r="AL66" s="4">
        <v>53</v>
      </c>
      <c r="AM66" s="5">
        <v>54</v>
      </c>
      <c r="AN66" s="6">
        <v>54</v>
      </c>
      <c r="AO66" s="11" t="s">
        <v>59</v>
      </c>
      <c r="AP66" s="8">
        <v>42710</v>
      </c>
      <c r="AQ66" s="7">
        <v>0.35416666666666669</v>
      </c>
      <c r="AR66" s="7" t="s">
        <v>269</v>
      </c>
      <c r="AS66" s="13">
        <v>159.1</v>
      </c>
      <c r="AT66" s="9">
        <v>159.1</v>
      </c>
      <c r="AU66" s="9">
        <v>159.4</v>
      </c>
      <c r="AV66" s="14"/>
      <c r="AW66" s="13">
        <v>57.8</v>
      </c>
      <c r="AX66" s="9">
        <v>57.8</v>
      </c>
      <c r="AY66" s="9"/>
      <c r="AZ66" s="14"/>
      <c r="BA66" s="13">
        <v>98</v>
      </c>
      <c r="BB66" s="9">
        <v>90</v>
      </c>
      <c r="BC66" s="14">
        <v>94</v>
      </c>
      <c r="BD66" s="13">
        <v>68</v>
      </c>
      <c r="BE66" s="9">
        <v>55</v>
      </c>
      <c r="BF66" s="14">
        <v>61</v>
      </c>
      <c r="BG66" s="13">
        <v>66</v>
      </c>
      <c r="BH66" s="9">
        <v>63</v>
      </c>
      <c r="BI66" s="9">
        <v>65</v>
      </c>
      <c r="BJ66" s="14"/>
      <c r="BK66" s="13">
        <v>0.5</v>
      </c>
      <c r="BL66" s="14" t="s">
        <v>101</v>
      </c>
      <c r="BM66" s="13" t="s">
        <v>101</v>
      </c>
      <c r="BN66" s="14" t="s">
        <v>101</v>
      </c>
      <c r="BO66" s="15">
        <v>5.0999999999999996</v>
      </c>
      <c r="BP66" s="8">
        <v>42877</v>
      </c>
      <c r="BQ66" s="64">
        <v>0.42708333333333331</v>
      </c>
      <c r="BR66" s="64" t="s">
        <v>277</v>
      </c>
      <c r="BS66" s="13">
        <v>158.69999999999999</v>
      </c>
      <c r="BT66" s="9">
        <v>158.80000000000001</v>
      </c>
      <c r="BU66" s="9">
        <v>159</v>
      </c>
      <c r="BV66" s="14">
        <v>1</v>
      </c>
      <c r="BW66" s="13">
        <v>58.8</v>
      </c>
      <c r="BX66" s="9">
        <v>58.8</v>
      </c>
      <c r="BY66" s="9">
        <v>58.8</v>
      </c>
      <c r="BZ66" s="14">
        <v>1</v>
      </c>
      <c r="CA66" s="13">
        <v>102</v>
      </c>
      <c r="CB66" s="9">
        <v>95</v>
      </c>
      <c r="CC66" s="14">
        <v>105</v>
      </c>
      <c r="CD66" s="13">
        <v>67</v>
      </c>
      <c r="CE66" s="9">
        <v>65</v>
      </c>
      <c r="CF66" s="6">
        <v>62</v>
      </c>
      <c r="CG66" s="4">
        <v>56</v>
      </c>
      <c r="CH66" s="5">
        <v>57</v>
      </c>
      <c r="CI66" s="6">
        <v>60</v>
      </c>
      <c r="CJ66" s="2" t="s">
        <v>59</v>
      </c>
      <c r="CK66" s="4">
        <v>1</v>
      </c>
      <c r="CL66" s="6" t="s">
        <v>101</v>
      </c>
      <c r="CM66" s="4" t="s">
        <v>101</v>
      </c>
      <c r="CN66" s="6" t="s">
        <v>101</v>
      </c>
      <c r="CO66" s="35">
        <v>5.6</v>
      </c>
      <c r="CP66" s="8">
        <v>43069</v>
      </c>
      <c r="CQ66" s="7">
        <v>0.39583333333333331</v>
      </c>
      <c r="CR66" s="170" t="s">
        <v>269</v>
      </c>
      <c r="CS66" s="160">
        <v>159.80000000000001</v>
      </c>
      <c r="CT66" s="18">
        <v>159.19999999999999</v>
      </c>
      <c r="CU66" s="165">
        <v>159.30000000000001</v>
      </c>
      <c r="CV66" s="175"/>
      <c r="CW66" s="18">
        <v>60.6</v>
      </c>
      <c r="CX66" s="18">
        <v>60.6</v>
      </c>
      <c r="CY66" s="165"/>
      <c r="CZ66" s="18"/>
      <c r="DA66" s="160">
        <v>113</v>
      </c>
      <c r="DB66" s="18">
        <v>116</v>
      </c>
      <c r="DC66" s="165">
        <v>111</v>
      </c>
      <c r="DD66" s="18">
        <v>58</v>
      </c>
      <c r="DE66" s="18">
        <v>55</v>
      </c>
      <c r="DF66" s="165">
        <v>58</v>
      </c>
      <c r="DG66" s="18">
        <v>61</v>
      </c>
      <c r="DH66" s="18">
        <v>59</v>
      </c>
      <c r="DI66" s="165">
        <v>60</v>
      </c>
      <c r="DJ66" s="18"/>
      <c r="DK66" s="18">
        <v>1</v>
      </c>
      <c r="DL66" s="18" t="s">
        <v>101</v>
      </c>
      <c r="DM66" s="18" t="s">
        <v>101</v>
      </c>
      <c r="DN66" s="18" t="s">
        <v>101</v>
      </c>
      <c r="DO66" s="236">
        <v>5.6</v>
      </c>
    </row>
    <row r="67" spans="1:119" customFormat="1" x14ac:dyDescent="0.25">
      <c r="A67" s="235">
        <v>66</v>
      </c>
      <c r="B67" s="4" t="s">
        <v>265</v>
      </c>
      <c r="C67" s="3">
        <v>42668</v>
      </c>
      <c r="D67" s="7">
        <v>0.35416666666666669</v>
      </c>
      <c r="E67" s="7" t="s">
        <v>262</v>
      </c>
      <c r="F67" s="17">
        <v>154.5</v>
      </c>
      <c r="G67" s="18">
        <v>154.30000000000001</v>
      </c>
      <c r="H67" s="18">
        <v>154.19999999999999</v>
      </c>
      <c r="I67" s="6">
        <v>1</v>
      </c>
      <c r="J67" s="17">
        <v>57.3</v>
      </c>
      <c r="K67" s="18">
        <v>57.3</v>
      </c>
      <c r="L67" s="18">
        <v>57.3</v>
      </c>
      <c r="M67" s="6">
        <v>1</v>
      </c>
      <c r="N67" s="4">
        <v>99</v>
      </c>
      <c r="O67" s="5">
        <v>117</v>
      </c>
      <c r="P67" s="6">
        <v>107</v>
      </c>
      <c r="Q67" s="4">
        <v>67</v>
      </c>
      <c r="R67" s="5">
        <v>68</v>
      </c>
      <c r="S67" s="6">
        <v>70</v>
      </c>
      <c r="T67" s="4">
        <v>63</v>
      </c>
      <c r="U67" s="5">
        <v>64</v>
      </c>
      <c r="V67" s="6">
        <v>60</v>
      </c>
      <c r="W67" s="2" t="s">
        <v>89</v>
      </c>
      <c r="X67" s="17">
        <v>1.5</v>
      </c>
      <c r="Y67" s="16" t="s">
        <v>62</v>
      </c>
      <c r="Z67" s="4" t="s">
        <v>62</v>
      </c>
      <c r="AA67" s="6" t="s">
        <v>62</v>
      </c>
      <c r="AB67" s="10">
        <v>5.5</v>
      </c>
      <c r="AC67" s="8">
        <v>42675</v>
      </c>
      <c r="AD67" s="7">
        <v>0.375</v>
      </c>
      <c r="AE67" s="6" t="s">
        <v>93</v>
      </c>
      <c r="AF67" s="4">
        <v>106</v>
      </c>
      <c r="AG67" s="5">
        <v>104</v>
      </c>
      <c r="AH67" s="6">
        <v>110</v>
      </c>
      <c r="AI67" s="4">
        <v>66</v>
      </c>
      <c r="AJ67" s="5">
        <v>67</v>
      </c>
      <c r="AK67" s="6">
        <v>63</v>
      </c>
      <c r="AL67" s="4">
        <v>59</v>
      </c>
      <c r="AM67" s="5">
        <v>60</v>
      </c>
      <c r="AN67" s="6">
        <v>60</v>
      </c>
      <c r="AO67" s="11" t="s">
        <v>89</v>
      </c>
      <c r="AP67" s="8">
        <v>42710</v>
      </c>
      <c r="AQ67" s="7">
        <v>0.35416666666666669</v>
      </c>
      <c r="AR67" s="7" t="s">
        <v>269</v>
      </c>
      <c r="AS67" s="13">
        <v>153.69999999999999</v>
      </c>
      <c r="AT67" s="9">
        <v>154</v>
      </c>
      <c r="AU67" s="9">
        <v>154.1</v>
      </c>
      <c r="AV67" s="14"/>
      <c r="AW67" s="13">
        <v>56.5</v>
      </c>
      <c r="AX67" s="9">
        <v>56.5</v>
      </c>
      <c r="AY67" s="9"/>
      <c r="AZ67" s="14"/>
      <c r="BA67" s="13">
        <v>103</v>
      </c>
      <c r="BB67" s="9">
        <v>93</v>
      </c>
      <c r="BC67" s="14">
        <v>99</v>
      </c>
      <c r="BD67" s="13">
        <v>68</v>
      </c>
      <c r="BE67" s="9">
        <v>63</v>
      </c>
      <c r="BF67" s="14">
        <v>65</v>
      </c>
      <c r="BG67" s="13">
        <v>59</v>
      </c>
      <c r="BH67" s="9">
        <v>59</v>
      </c>
      <c r="BI67" s="9">
        <v>62</v>
      </c>
      <c r="BJ67" s="14"/>
      <c r="BK67" s="13">
        <v>1.5</v>
      </c>
      <c r="BL67" s="14" t="s">
        <v>101</v>
      </c>
      <c r="BM67" s="13" t="s">
        <v>101</v>
      </c>
      <c r="BN67" s="14" t="s">
        <v>101</v>
      </c>
      <c r="BO67" s="15"/>
      <c r="BP67" s="8">
        <v>42877</v>
      </c>
      <c r="BQ67" s="64">
        <v>0.42708333333333331</v>
      </c>
      <c r="BR67" s="64" t="s">
        <v>277</v>
      </c>
      <c r="BS67" s="13">
        <v>154</v>
      </c>
      <c r="BT67" s="9">
        <v>154</v>
      </c>
      <c r="BU67" s="9">
        <v>154.1</v>
      </c>
      <c r="BV67" s="14">
        <v>1</v>
      </c>
      <c r="BW67" s="13">
        <v>55.4</v>
      </c>
      <c r="BX67" s="9">
        <v>55.4</v>
      </c>
      <c r="BY67" s="9">
        <v>55.4</v>
      </c>
      <c r="BZ67" s="14">
        <v>1</v>
      </c>
      <c r="CA67" s="13">
        <v>105</v>
      </c>
      <c r="CB67" s="9">
        <v>94</v>
      </c>
      <c r="CC67" s="14">
        <v>104</v>
      </c>
      <c r="CD67" s="13">
        <v>67</v>
      </c>
      <c r="CE67" s="9">
        <v>65</v>
      </c>
      <c r="CF67" s="6">
        <v>63</v>
      </c>
      <c r="CG67" s="4">
        <v>65</v>
      </c>
      <c r="CH67" s="5">
        <v>66</v>
      </c>
      <c r="CI67" s="6">
        <v>69</v>
      </c>
      <c r="CJ67" s="2" t="s">
        <v>89</v>
      </c>
      <c r="CK67" s="4">
        <v>2.25</v>
      </c>
      <c r="CL67" s="6" t="s">
        <v>101</v>
      </c>
      <c r="CM67" s="4" t="s">
        <v>101</v>
      </c>
      <c r="CN67" s="6" t="s">
        <v>101</v>
      </c>
      <c r="CO67" s="35">
        <v>6.1</v>
      </c>
      <c r="CP67" s="8">
        <v>43069</v>
      </c>
      <c r="CQ67" s="7">
        <v>0.39583333333333331</v>
      </c>
      <c r="CR67" s="170" t="s">
        <v>269</v>
      </c>
      <c r="CS67" s="160">
        <v>154.5</v>
      </c>
      <c r="CT67" s="18">
        <v>154.5</v>
      </c>
      <c r="CU67" s="165">
        <v>154.6</v>
      </c>
      <c r="CV67" s="175"/>
      <c r="CW67" s="18">
        <v>54.9</v>
      </c>
      <c r="CX67" s="18">
        <v>54.9</v>
      </c>
      <c r="CY67" s="165"/>
      <c r="CZ67" s="18"/>
      <c r="DA67" s="160">
        <v>100</v>
      </c>
      <c r="DB67" s="18">
        <v>100</v>
      </c>
      <c r="DC67" s="165">
        <v>102</v>
      </c>
      <c r="DD67" s="18">
        <v>67</v>
      </c>
      <c r="DE67" s="18">
        <v>72</v>
      </c>
      <c r="DF67" s="165">
        <v>64</v>
      </c>
      <c r="DG67" s="18">
        <v>52</v>
      </c>
      <c r="DH67" s="18">
        <v>53</v>
      </c>
      <c r="DI67" s="165">
        <v>60</v>
      </c>
      <c r="DJ67" s="18"/>
      <c r="DK67" s="18" t="s">
        <v>101</v>
      </c>
      <c r="DL67" s="18" t="s">
        <v>101</v>
      </c>
      <c r="DM67" s="18" t="s">
        <v>101</v>
      </c>
      <c r="DN67" s="18" t="s">
        <v>101</v>
      </c>
      <c r="DO67" s="236">
        <v>6.1</v>
      </c>
    </row>
    <row r="68" spans="1:119" customFormat="1" x14ac:dyDescent="0.25">
      <c r="A68" s="246">
        <v>67</v>
      </c>
      <c r="B68" s="126" t="s">
        <v>265</v>
      </c>
      <c r="C68" s="146">
        <v>42669</v>
      </c>
      <c r="D68" s="129">
        <v>0.45833333333333331</v>
      </c>
      <c r="E68" s="129" t="s">
        <v>263</v>
      </c>
      <c r="F68" s="147">
        <v>159.4</v>
      </c>
      <c r="G68" s="148">
        <v>159</v>
      </c>
      <c r="H68" s="148">
        <v>159</v>
      </c>
      <c r="I68" s="149"/>
      <c r="J68" s="147">
        <v>143.1</v>
      </c>
      <c r="K68" s="148">
        <v>143.1</v>
      </c>
      <c r="L68" s="148">
        <v>143.1</v>
      </c>
      <c r="M68" s="149"/>
      <c r="N68" s="126">
        <v>134</v>
      </c>
      <c r="O68" s="150">
        <v>125</v>
      </c>
      <c r="P68" s="149">
        <v>127</v>
      </c>
      <c r="Q68" s="126">
        <v>94</v>
      </c>
      <c r="R68" s="150">
        <v>99</v>
      </c>
      <c r="S68" s="149">
        <v>97</v>
      </c>
      <c r="T68" s="126">
        <v>93</v>
      </c>
      <c r="U68" s="150">
        <v>95</v>
      </c>
      <c r="V68" s="149">
        <v>92</v>
      </c>
      <c r="W68" s="145" t="s">
        <v>96</v>
      </c>
      <c r="X68" s="147">
        <v>2.25</v>
      </c>
      <c r="Y68" s="151" t="s">
        <v>62</v>
      </c>
      <c r="Z68" s="126" t="s">
        <v>92</v>
      </c>
      <c r="AA68" s="149" t="s">
        <v>92</v>
      </c>
      <c r="AB68" s="152"/>
      <c r="AC68" s="153"/>
      <c r="AD68" s="129"/>
      <c r="AE68" s="149"/>
      <c r="AF68" s="126"/>
      <c r="AG68" s="150"/>
      <c r="AH68" s="149"/>
      <c r="AI68" s="126"/>
      <c r="AJ68" s="150"/>
      <c r="AK68" s="149"/>
      <c r="AL68" s="126"/>
      <c r="AM68" s="150"/>
      <c r="AN68" s="149"/>
      <c r="AO68" s="154"/>
      <c r="AP68" s="153">
        <v>42718</v>
      </c>
      <c r="AQ68" s="129">
        <v>0.5</v>
      </c>
      <c r="AR68" s="129" t="s">
        <v>270</v>
      </c>
      <c r="AS68" s="155">
        <v>158.9</v>
      </c>
      <c r="AT68" s="156">
        <v>158.6</v>
      </c>
      <c r="AU68" s="156">
        <v>158.6</v>
      </c>
      <c r="AV68" s="157"/>
      <c r="AW68" s="155">
        <v>140.4</v>
      </c>
      <c r="AX68" s="156">
        <v>140.4</v>
      </c>
      <c r="AY68" s="156">
        <v>140.69999999999999</v>
      </c>
      <c r="AZ68" s="157"/>
      <c r="BA68" s="155">
        <v>125</v>
      </c>
      <c r="BB68" s="156">
        <v>120</v>
      </c>
      <c r="BC68" s="157">
        <v>107</v>
      </c>
      <c r="BD68" s="155">
        <v>94</v>
      </c>
      <c r="BE68" s="156">
        <v>90</v>
      </c>
      <c r="BF68" s="157">
        <v>87</v>
      </c>
      <c r="BG68" s="155">
        <v>90</v>
      </c>
      <c r="BH68" s="156">
        <v>92</v>
      </c>
      <c r="BI68" s="156">
        <v>92</v>
      </c>
      <c r="BJ68" s="157"/>
      <c r="BK68" s="155" t="s">
        <v>101</v>
      </c>
      <c r="BL68" s="157" t="s">
        <v>101</v>
      </c>
      <c r="BM68" s="155" t="s">
        <v>92</v>
      </c>
      <c r="BN68" s="157" t="s">
        <v>92</v>
      </c>
      <c r="BO68" s="158">
        <v>8</v>
      </c>
      <c r="BP68" s="153">
        <v>42863</v>
      </c>
      <c r="BQ68" s="143">
        <v>0.41666666666666669</v>
      </c>
      <c r="BR68" s="143" t="s">
        <v>269</v>
      </c>
      <c r="BS68" s="155">
        <v>158.4</v>
      </c>
      <c r="BT68" s="156">
        <v>159.4</v>
      </c>
      <c r="BU68" s="156">
        <v>159.19999999999999</v>
      </c>
      <c r="BV68" s="157"/>
      <c r="BW68" s="155">
        <v>148</v>
      </c>
      <c r="BX68" s="156">
        <v>148</v>
      </c>
      <c r="BY68" s="156"/>
      <c r="BZ68" s="157"/>
      <c r="CA68" s="155"/>
      <c r="CB68" s="156"/>
      <c r="CC68" s="157"/>
      <c r="CD68" s="155"/>
      <c r="CE68" s="156"/>
      <c r="CF68" s="149"/>
      <c r="CG68" s="126"/>
      <c r="CH68" s="150"/>
      <c r="CI68" s="149"/>
      <c r="CJ68" s="145"/>
      <c r="CK68" s="126" t="s">
        <v>101</v>
      </c>
      <c r="CL68" s="149" t="s">
        <v>101</v>
      </c>
      <c r="CM68" s="126" t="s">
        <v>95</v>
      </c>
      <c r="CN68" s="149" t="s">
        <v>101</v>
      </c>
      <c r="CO68" s="159">
        <v>8.1999999999999993</v>
      </c>
      <c r="CP68" s="153"/>
      <c r="CQ68" s="174"/>
      <c r="CR68" s="174"/>
      <c r="CS68" s="164"/>
      <c r="CT68" s="148"/>
      <c r="CU68" s="169"/>
      <c r="CV68" s="179"/>
      <c r="CW68" s="148"/>
      <c r="CX68" s="148"/>
      <c r="CY68" s="169"/>
      <c r="CZ68" s="148"/>
      <c r="DA68" s="164"/>
      <c r="DB68" s="148"/>
      <c r="DC68" s="169"/>
      <c r="DD68" s="148"/>
      <c r="DE68" s="148"/>
      <c r="DF68" s="169"/>
      <c r="DG68" s="148"/>
      <c r="DH68" s="148"/>
      <c r="DI68" s="169"/>
      <c r="DJ68" s="148"/>
      <c r="DK68" s="148"/>
      <c r="DL68" s="148"/>
      <c r="DM68" s="148"/>
      <c r="DN68" s="148"/>
      <c r="DO68" s="247"/>
    </row>
    <row r="69" spans="1:119" customFormat="1" x14ac:dyDescent="0.25">
      <c r="A69" s="235">
        <v>68</v>
      </c>
      <c r="B69" s="4" t="s">
        <v>265</v>
      </c>
      <c r="C69" s="3">
        <v>42669</v>
      </c>
      <c r="D69" s="7">
        <v>0.46875</v>
      </c>
      <c r="E69" s="7" t="s">
        <v>263</v>
      </c>
      <c r="F69" s="17">
        <v>155</v>
      </c>
      <c r="G69" s="18">
        <v>154.6</v>
      </c>
      <c r="H69" s="18">
        <v>154.6</v>
      </c>
      <c r="I69" s="6"/>
      <c r="J69" s="17">
        <v>77.2</v>
      </c>
      <c r="K69" s="18">
        <v>77.2</v>
      </c>
      <c r="L69" s="18">
        <v>77.2</v>
      </c>
      <c r="M69" s="6"/>
      <c r="N69" s="4">
        <v>124</v>
      </c>
      <c r="O69" s="5">
        <v>119</v>
      </c>
      <c r="P69" s="6">
        <v>118</v>
      </c>
      <c r="Q69" s="4">
        <v>85</v>
      </c>
      <c r="R69" s="5">
        <v>90</v>
      </c>
      <c r="S69" s="6">
        <v>89</v>
      </c>
      <c r="T69" s="4">
        <v>90</v>
      </c>
      <c r="U69" s="5">
        <v>88</v>
      </c>
      <c r="V69" s="6">
        <v>86</v>
      </c>
      <c r="W69" s="2" t="s">
        <v>99</v>
      </c>
      <c r="X69" s="17">
        <v>0.5</v>
      </c>
      <c r="Y69" s="16">
        <v>0.5</v>
      </c>
      <c r="Z69" s="4" t="s">
        <v>62</v>
      </c>
      <c r="AA69" s="6" t="s">
        <v>62</v>
      </c>
      <c r="AB69" s="10">
        <v>7.9</v>
      </c>
      <c r="AC69" s="8">
        <v>42676</v>
      </c>
      <c r="AD69" s="7">
        <v>0.47916666666666669</v>
      </c>
      <c r="AE69" s="6" t="s">
        <v>52</v>
      </c>
      <c r="AF69" s="4">
        <v>129</v>
      </c>
      <c r="AG69" s="5">
        <v>121</v>
      </c>
      <c r="AH69" s="6">
        <v>120</v>
      </c>
      <c r="AI69" s="4">
        <v>92</v>
      </c>
      <c r="AJ69" s="5">
        <v>89</v>
      </c>
      <c r="AK69" s="6">
        <v>80</v>
      </c>
      <c r="AL69" s="4">
        <v>76</v>
      </c>
      <c r="AM69" s="5">
        <v>78</v>
      </c>
      <c r="AN69" s="6">
        <v>71</v>
      </c>
      <c r="AO69" s="11"/>
      <c r="AP69" s="38">
        <v>42718</v>
      </c>
      <c r="AQ69" s="39">
        <v>0.5</v>
      </c>
      <c r="AR69" s="7" t="s">
        <v>270</v>
      </c>
      <c r="AS69" s="13">
        <v>154.80000000000001</v>
      </c>
      <c r="AT69" s="9">
        <v>154.80000000000001</v>
      </c>
      <c r="AU69" s="9">
        <v>154.6</v>
      </c>
      <c r="AV69" s="14"/>
      <c r="AW69" s="13">
        <v>76.7</v>
      </c>
      <c r="AX69" s="9">
        <v>76.7</v>
      </c>
      <c r="AY69" s="9">
        <v>76.7</v>
      </c>
      <c r="AZ69" s="14"/>
      <c r="BA69" s="13">
        <v>138</v>
      </c>
      <c r="BB69" s="9">
        <v>133</v>
      </c>
      <c r="BC69" s="14">
        <v>133</v>
      </c>
      <c r="BD69" s="13">
        <v>96</v>
      </c>
      <c r="BE69" s="9">
        <v>89</v>
      </c>
      <c r="BF69" s="14">
        <v>89</v>
      </c>
      <c r="BG69" s="13">
        <v>88</v>
      </c>
      <c r="BH69" s="9">
        <v>86</v>
      </c>
      <c r="BI69" s="9">
        <v>83</v>
      </c>
      <c r="BJ69" s="14"/>
      <c r="BK69" s="13">
        <v>3</v>
      </c>
      <c r="BL69" s="14">
        <v>3</v>
      </c>
      <c r="BM69" s="13" t="s">
        <v>101</v>
      </c>
      <c r="BN69" s="14" t="s">
        <v>101</v>
      </c>
      <c r="BO69" s="15">
        <v>8.6999999999999993</v>
      </c>
      <c r="BP69" s="8">
        <v>42863</v>
      </c>
      <c r="BQ69" s="64">
        <v>0.41666666666666669</v>
      </c>
      <c r="BR69" s="64" t="s">
        <v>269</v>
      </c>
      <c r="BS69" s="13">
        <v>154.4</v>
      </c>
      <c r="BT69" s="9">
        <v>154.4</v>
      </c>
      <c r="BU69" s="9">
        <v>154.5</v>
      </c>
      <c r="BV69" s="14"/>
      <c r="BW69" s="13">
        <v>76.3</v>
      </c>
      <c r="BX69" s="9">
        <v>76.3</v>
      </c>
      <c r="BY69" s="9"/>
      <c r="BZ69" s="14"/>
      <c r="CA69" s="13">
        <v>133</v>
      </c>
      <c r="CB69" s="9">
        <v>121</v>
      </c>
      <c r="CC69" s="14">
        <v>129</v>
      </c>
      <c r="CD69" s="13">
        <v>97</v>
      </c>
      <c r="CE69" s="9">
        <v>96</v>
      </c>
      <c r="CF69" s="6">
        <v>96</v>
      </c>
      <c r="CG69" s="4">
        <v>76</v>
      </c>
      <c r="CH69" s="5">
        <v>76</v>
      </c>
      <c r="CI69" s="6">
        <v>83</v>
      </c>
      <c r="CJ69" s="2"/>
      <c r="CK69" s="4">
        <v>2</v>
      </c>
      <c r="CL69" s="6">
        <v>2.5</v>
      </c>
      <c r="CM69" s="4" t="s">
        <v>95</v>
      </c>
      <c r="CN69" s="6" t="s">
        <v>101</v>
      </c>
      <c r="CO69" s="35">
        <v>8.9</v>
      </c>
      <c r="CP69" s="8">
        <v>43081</v>
      </c>
      <c r="CQ69" s="7">
        <v>0.41666666666666669</v>
      </c>
      <c r="CR69" s="170" t="s">
        <v>310</v>
      </c>
      <c r="CS69" s="160">
        <v>154.6</v>
      </c>
      <c r="CT69" s="18">
        <v>154.5</v>
      </c>
      <c r="CU69" s="165">
        <v>154.4</v>
      </c>
      <c r="CV69" s="175"/>
      <c r="CW69" s="18">
        <v>77.8</v>
      </c>
      <c r="CX69" s="18">
        <v>77.8</v>
      </c>
      <c r="CY69" s="165"/>
      <c r="CZ69" s="18"/>
      <c r="DA69" s="160">
        <v>118</v>
      </c>
      <c r="DB69" s="18">
        <v>113</v>
      </c>
      <c r="DC69" s="165">
        <v>111</v>
      </c>
      <c r="DD69" s="18">
        <v>86</v>
      </c>
      <c r="DE69" s="18">
        <v>91</v>
      </c>
      <c r="DF69" s="165">
        <v>84</v>
      </c>
      <c r="DG69" s="18">
        <v>77</v>
      </c>
      <c r="DH69" s="18">
        <v>79</v>
      </c>
      <c r="DI69" s="165">
        <v>78</v>
      </c>
      <c r="DJ69" s="18"/>
      <c r="DK69" s="18" t="s">
        <v>101</v>
      </c>
      <c r="DL69" s="18">
        <v>2.5</v>
      </c>
      <c r="DM69" s="18">
        <v>3</v>
      </c>
      <c r="DN69" s="18" t="s">
        <v>101</v>
      </c>
      <c r="DO69" s="236">
        <v>9.4</v>
      </c>
    </row>
    <row r="70" spans="1:119" customFormat="1" x14ac:dyDescent="0.25">
      <c r="A70" s="235">
        <v>69</v>
      </c>
      <c r="B70" s="4" t="s">
        <v>265</v>
      </c>
      <c r="C70" s="3">
        <v>42669</v>
      </c>
      <c r="D70" s="7">
        <v>0.46875</v>
      </c>
      <c r="E70" s="7" t="s">
        <v>263</v>
      </c>
      <c r="F70" s="17">
        <v>165.1</v>
      </c>
      <c r="G70" s="18">
        <v>165</v>
      </c>
      <c r="H70" s="18">
        <v>165</v>
      </c>
      <c r="I70" s="6"/>
      <c r="J70" s="17">
        <v>71.3</v>
      </c>
      <c r="K70" s="18">
        <v>71.3</v>
      </c>
      <c r="L70" s="18">
        <v>71.3</v>
      </c>
      <c r="M70" s="6"/>
      <c r="N70" s="4">
        <v>122</v>
      </c>
      <c r="O70" s="5">
        <v>117</v>
      </c>
      <c r="P70" s="6">
        <v>116</v>
      </c>
      <c r="Q70" s="4">
        <v>78</v>
      </c>
      <c r="R70" s="5">
        <v>82</v>
      </c>
      <c r="S70" s="6">
        <v>80</v>
      </c>
      <c r="T70" s="4">
        <v>73</v>
      </c>
      <c r="U70" s="5">
        <v>72</v>
      </c>
      <c r="V70" s="6">
        <v>76</v>
      </c>
      <c r="W70" s="2" t="s">
        <v>97</v>
      </c>
      <c r="X70" s="17"/>
      <c r="Y70" s="16"/>
      <c r="Z70" s="4"/>
      <c r="AA70" s="6"/>
      <c r="AB70" s="10">
        <v>4.7</v>
      </c>
      <c r="AC70" s="8">
        <v>42676</v>
      </c>
      <c r="AD70" s="7">
        <v>0.47916666666666669</v>
      </c>
      <c r="AE70" s="6" t="s">
        <v>52</v>
      </c>
      <c r="AF70" s="4">
        <v>107</v>
      </c>
      <c r="AG70" s="5">
        <v>105</v>
      </c>
      <c r="AH70" s="6">
        <v>105</v>
      </c>
      <c r="AI70" s="4">
        <v>70</v>
      </c>
      <c r="AJ70" s="5">
        <v>76</v>
      </c>
      <c r="AK70" s="6">
        <v>80</v>
      </c>
      <c r="AL70" s="4">
        <v>71</v>
      </c>
      <c r="AM70" s="5">
        <v>74</v>
      </c>
      <c r="AN70" s="6">
        <v>74</v>
      </c>
      <c r="AO70" s="11"/>
      <c r="AP70" s="38">
        <v>42718</v>
      </c>
      <c r="AQ70" s="39">
        <v>0.46875</v>
      </c>
      <c r="AR70" s="7" t="s">
        <v>270</v>
      </c>
      <c r="AS70" s="13">
        <v>166.2</v>
      </c>
      <c r="AT70" s="9">
        <v>166</v>
      </c>
      <c r="AU70" s="9">
        <v>165.9</v>
      </c>
      <c r="AV70" s="14"/>
      <c r="AW70" s="13">
        <v>69.900000000000006</v>
      </c>
      <c r="AX70" s="9">
        <v>69.900000000000006</v>
      </c>
      <c r="AY70" s="9">
        <v>69.900000000000006</v>
      </c>
      <c r="AZ70" s="14"/>
      <c r="BA70" s="13">
        <v>109</v>
      </c>
      <c r="BB70" s="9">
        <v>107</v>
      </c>
      <c r="BC70" s="14">
        <v>109</v>
      </c>
      <c r="BD70" s="13">
        <v>73</v>
      </c>
      <c r="BE70" s="9">
        <v>72</v>
      </c>
      <c r="BF70" s="14">
        <v>74</v>
      </c>
      <c r="BG70" s="13">
        <v>88</v>
      </c>
      <c r="BH70" s="9">
        <v>85</v>
      </c>
      <c r="BI70" s="9">
        <v>87</v>
      </c>
      <c r="BJ70" s="14"/>
      <c r="BK70" s="13">
        <v>0.5</v>
      </c>
      <c r="BL70" s="14" t="s">
        <v>101</v>
      </c>
      <c r="BM70" s="13" t="s">
        <v>101</v>
      </c>
      <c r="BN70" s="14" t="s">
        <v>101</v>
      </c>
      <c r="BO70" s="15">
        <v>5.0999999999999996</v>
      </c>
      <c r="BP70" s="8">
        <v>42863</v>
      </c>
      <c r="BQ70" s="64">
        <v>0.41666666666666669</v>
      </c>
      <c r="BR70" s="64" t="s">
        <v>269</v>
      </c>
      <c r="BS70" s="13">
        <v>165.6</v>
      </c>
      <c r="BT70" s="9">
        <v>165.7</v>
      </c>
      <c r="BU70" s="9">
        <v>165.6</v>
      </c>
      <c r="BV70" s="14"/>
      <c r="BW70" s="13">
        <v>71.400000000000006</v>
      </c>
      <c r="BX70" s="9">
        <v>71.400000000000006</v>
      </c>
      <c r="BY70" s="9"/>
      <c r="BZ70" s="14"/>
      <c r="CA70" s="13">
        <v>109</v>
      </c>
      <c r="CB70" s="9">
        <v>114</v>
      </c>
      <c r="CC70" s="14">
        <v>107</v>
      </c>
      <c r="CD70" s="13">
        <v>78</v>
      </c>
      <c r="CE70" s="9">
        <v>83</v>
      </c>
      <c r="CF70" s="6">
        <v>78</v>
      </c>
      <c r="CG70" s="4">
        <v>71</v>
      </c>
      <c r="CH70" s="5">
        <v>73</v>
      </c>
      <c r="CI70" s="6">
        <v>75</v>
      </c>
      <c r="CJ70" s="2"/>
      <c r="CK70" s="4">
        <v>3</v>
      </c>
      <c r="CL70" s="6" t="s">
        <v>101</v>
      </c>
      <c r="CM70" s="4" t="s">
        <v>101</v>
      </c>
      <c r="CN70" s="6" t="s">
        <v>101</v>
      </c>
      <c r="CO70" s="35">
        <v>5.4</v>
      </c>
      <c r="CP70" s="8">
        <v>43081</v>
      </c>
      <c r="CQ70" s="7">
        <v>0.41666666666666669</v>
      </c>
      <c r="CR70" s="170" t="s">
        <v>310</v>
      </c>
      <c r="CS70" s="160">
        <v>165.9</v>
      </c>
      <c r="CT70" s="18">
        <v>165.4</v>
      </c>
      <c r="CU70" s="165">
        <v>165.8</v>
      </c>
      <c r="CV70" s="175"/>
      <c r="CW70" s="18">
        <v>69.8</v>
      </c>
      <c r="CX70" s="18">
        <v>69.8</v>
      </c>
      <c r="CY70" s="165"/>
      <c r="CZ70" s="18"/>
      <c r="DA70" s="160">
        <v>116</v>
      </c>
      <c r="DB70" s="18">
        <v>112</v>
      </c>
      <c r="DC70" s="165">
        <v>109</v>
      </c>
      <c r="DD70" s="18">
        <v>80</v>
      </c>
      <c r="DE70" s="18">
        <v>78</v>
      </c>
      <c r="DF70" s="165">
        <v>83</v>
      </c>
      <c r="DG70" s="18">
        <v>81</v>
      </c>
      <c r="DH70" s="18">
        <v>81</v>
      </c>
      <c r="DI70" s="165">
        <v>81</v>
      </c>
      <c r="DJ70" s="18"/>
      <c r="DK70" s="18" t="s">
        <v>101</v>
      </c>
      <c r="DL70" s="18">
        <v>4</v>
      </c>
      <c r="DM70" s="18" t="s">
        <v>101</v>
      </c>
      <c r="DN70" s="18" t="s">
        <v>101</v>
      </c>
      <c r="DO70" s="236">
        <v>5.6</v>
      </c>
    </row>
    <row r="71" spans="1:119" customFormat="1" x14ac:dyDescent="0.25">
      <c r="A71" s="235">
        <v>70</v>
      </c>
      <c r="B71" s="4" t="s">
        <v>265</v>
      </c>
      <c r="C71" s="3">
        <v>42669</v>
      </c>
      <c r="D71" s="7">
        <v>0.46875</v>
      </c>
      <c r="E71" s="7" t="s">
        <v>263</v>
      </c>
      <c r="F71" s="17">
        <v>154.6</v>
      </c>
      <c r="G71" s="18">
        <v>154.30000000000001</v>
      </c>
      <c r="H71" s="18">
        <v>154.1</v>
      </c>
      <c r="I71" s="6"/>
      <c r="J71" s="17">
        <v>73.099999999999994</v>
      </c>
      <c r="K71" s="18">
        <v>72</v>
      </c>
      <c r="L71" s="18">
        <v>72</v>
      </c>
      <c r="M71" s="6"/>
      <c r="N71" s="4">
        <v>104</v>
      </c>
      <c r="O71" s="5">
        <v>99</v>
      </c>
      <c r="P71" s="6">
        <v>98</v>
      </c>
      <c r="Q71" s="4">
        <v>69</v>
      </c>
      <c r="R71" s="5">
        <v>72</v>
      </c>
      <c r="S71" s="6">
        <v>70</v>
      </c>
      <c r="T71" s="4">
        <v>70</v>
      </c>
      <c r="U71" s="5">
        <v>79</v>
      </c>
      <c r="V71" s="6">
        <v>73</v>
      </c>
      <c r="W71" s="2"/>
      <c r="X71" s="17">
        <v>0.5</v>
      </c>
      <c r="Y71" s="16">
        <v>3</v>
      </c>
      <c r="Z71" s="4" t="s">
        <v>62</v>
      </c>
      <c r="AA71" s="6" t="s">
        <v>62</v>
      </c>
      <c r="AB71" s="10">
        <v>5.7</v>
      </c>
      <c r="AC71" s="8">
        <v>42676</v>
      </c>
      <c r="AD71" s="7">
        <v>0.47916666666666669</v>
      </c>
      <c r="AE71" s="6" t="s">
        <v>52</v>
      </c>
      <c r="AF71" s="4">
        <v>93</v>
      </c>
      <c r="AG71" s="5">
        <v>99</v>
      </c>
      <c r="AH71" s="6">
        <v>97</v>
      </c>
      <c r="AI71" s="4">
        <v>71</v>
      </c>
      <c r="AJ71" s="5">
        <v>70</v>
      </c>
      <c r="AK71" s="6">
        <v>69</v>
      </c>
      <c r="AL71" s="4">
        <v>83</v>
      </c>
      <c r="AM71" s="5">
        <v>82</v>
      </c>
      <c r="AN71" s="6">
        <v>82</v>
      </c>
      <c r="AO71" s="11"/>
      <c r="AP71" s="38">
        <v>42718</v>
      </c>
      <c r="AQ71" s="39">
        <v>0.47916666666666669</v>
      </c>
      <c r="AR71" s="7" t="s">
        <v>270</v>
      </c>
      <c r="AS71" s="13">
        <v>154.4</v>
      </c>
      <c r="AT71" s="9">
        <v>153.80000000000001</v>
      </c>
      <c r="AU71" s="9">
        <v>154</v>
      </c>
      <c r="AV71" s="14"/>
      <c r="AW71" s="13">
        <v>68.599999999999994</v>
      </c>
      <c r="AX71" s="9">
        <v>68.599999999999994</v>
      </c>
      <c r="AY71" s="9">
        <v>68.599999999999994</v>
      </c>
      <c r="AZ71" s="14"/>
      <c r="BA71" s="13">
        <v>91</v>
      </c>
      <c r="BB71" s="9">
        <v>93</v>
      </c>
      <c r="BC71" s="14">
        <v>90</v>
      </c>
      <c r="BD71" s="13">
        <v>76</v>
      </c>
      <c r="BE71" s="9">
        <v>76</v>
      </c>
      <c r="BF71" s="14">
        <v>74</v>
      </c>
      <c r="BG71" s="13">
        <v>90</v>
      </c>
      <c r="BH71" s="9">
        <v>93</v>
      </c>
      <c r="BI71" s="9">
        <v>93</v>
      </c>
      <c r="BJ71" s="14"/>
      <c r="BK71" s="13" t="s">
        <v>101</v>
      </c>
      <c r="BL71" s="14" t="s">
        <v>101</v>
      </c>
      <c r="BM71" s="13" t="s">
        <v>101</v>
      </c>
      <c r="BN71" s="14" t="s">
        <v>101</v>
      </c>
      <c r="BO71" s="15">
        <v>5.7</v>
      </c>
      <c r="BP71" s="8">
        <v>42863</v>
      </c>
      <c r="BQ71" s="64">
        <v>0.41666666666666669</v>
      </c>
      <c r="BR71" s="64" t="s">
        <v>269</v>
      </c>
      <c r="BS71" s="13">
        <v>154.4</v>
      </c>
      <c r="BT71" s="9">
        <v>154.1</v>
      </c>
      <c r="BU71" s="9">
        <v>154.30000000000001</v>
      </c>
      <c r="BV71" s="14"/>
      <c r="BW71" s="13">
        <v>71</v>
      </c>
      <c r="BX71" s="9">
        <v>71</v>
      </c>
      <c r="BY71" s="9"/>
      <c r="BZ71" s="14"/>
      <c r="CA71" s="13">
        <v>101</v>
      </c>
      <c r="CB71" s="9">
        <v>97</v>
      </c>
      <c r="CC71" s="14">
        <v>100</v>
      </c>
      <c r="CD71" s="13">
        <v>81</v>
      </c>
      <c r="CE71" s="9">
        <v>79</v>
      </c>
      <c r="CF71" s="6">
        <v>75</v>
      </c>
      <c r="CG71" s="4">
        <v>71</v>
      </c>
      <c r="CH71" s="5">
        <v>76</v>
      </c>
      <c r="CI71" s="6">
        <v>73</v>
      </c>
      <c r="CJ71" s="2"/>
      <c r="CK71" s="4" t="s">
        <v>101</v>
      </c>
      <c r="CL71" s="6" t="s">
        <v>101</v>
      </c>
      <c r="CM71" s="4" t="s">
        <v>101</v>
      </c>
      <c r="CN71" s="6" t="s">
        <v>101</v>
      </c>
      <c r="CO71" s="35">
        <v>5.9</v>
      </c>
      <c r="CP71" s="8">
        <v>43081</v>
      </c>
      <c r="CQ71" s="7">
        <v>0.41666666666666669</v>
      </c>
      <c r="CR71" s="170" t="s">
        <v>310</v>
      </c>
      <c r="CS71" s="160">
        <v>154.1</v>
      </c>
      <c r="CT71" s="18">
        <v>153.69999999999999</v>
      </c>
      <c r="CU71" s="165">
        <v>153.9</v>
      </c>
      <c r="CV71" s="175"/>
      <c r="CW71" s="18">
        <v>70.3</v>
      </c>
      <c r="CX71" s="18">
        <v>70.3</v>
      </c>
      <c r="CY71" s="165"/>
      <c r="CZ71" s="18"/>
      <c r="DA71" s="165">
        <v>91</v>
      </c>
      <c r="DB71" s="18">
        <v>102</v>
      </c>
      <c r="DC71" s="160">
        <v>90</v>
      </c>
      <c r="DD71" s="18">
        <v>72</v>
      </c>
      <c r="DE71" s="18">
        <v>74</v>
      </c>
      <c r="DF71" s="165">
        <v>71</v>
      </c>
      <c r="DG71" s="18">
        <v>74</v>
      </c>
      <c r="DH71" s="18">
        <v>75</v>
      </c>
      <c r="DI71" s="165">
        <v>72</v>
      </c>
      <c r="DJ71" s="18"/>
      <c r="DK71" s="18" t="s">
        <v>101</v>
      </c>
      <c r="DL71" s="18" t="s">
        <v>101</v>
      </c>
      <c r="DM71" s="18" t="s">
        <v>101</v>
      </c>
      <c r="DN71" s="18" t="s">
        <v>101</v>
      </c>
      <c r="DO71" s="236">
        <v>6.3</v>
      </c>
    </row>
    <row r="72" spans="1:119" customFormat="1" x14ac:dyDescent="0.25">
      <c r="A72" s="235">
        <v>71</v>
      </c>
      <c r="B72" s="4" t="s">
        <v>265</v>
      </c>
      <c r="C72" s="3">
        <v>42669</v>
      </c>
      <c r="D72" s="7">
        <v>0.46875</v>
      </c>
      <c r="E72" s="7" t="s">
        <v>263</v>
      </c>
      <c r="F72" s="17">
        <v>146.6</v>
      </c>
      <c r="G72" s="18">
        <v>146.4</v>
      </c>
      <c r="H72" s="18">
        <v>146.4</v>
      </c>
      <c r="I72" s="6"/>
      <c r="J72" s="17">
        <v>67</v>
      </c>
      <c r="K72" s="18">
        <v>67</v>
      </c>
      <c r="L72" s="18">
        <v>67</v>
      </c>
      <c r="M72" s="6"/>
      <c r="N72" s="4">
        <v>99</v>
      </c>
      <c r="O72" s="5">
        <v>120</v>
      </c>
      <c r="P72" s="6">
        <v>111</v>
      </c>
      <c r="Q72" s="4">
        <v>63</v>
      </c>
      <c r="R72" s="5">
        <v>82</v>
      </c>
      <c r="S72" s="6">
        <v>90</v>
      </c>
      <c r="T72" s="4">
        <v>67</v>
      </c>
      <c r="U72" s="5">
        <v>64</v>
      </c>
      <c r="V72" s="6">
        <v>75</v>
      </c>
      <c r="W72" s="2" t="s">
        <v>98</v>
      </c>
      <c r="X72" s="17">
        <v>0.5</v>
      </c>
      <c r="Y72" s="16">
        <v>3</v>
      </c>
      <c r="Z72" s="4" t="s">
        <v>62</v>
      </c>
      <c r="AA72" s="6" t="s">
        <v>62</v>
      </c>
      <c r="AB72" s="10">
        <v>5.0999999999999996</v>
      </c>
      <c r="AC72" s="8">
        <v>42676</v>
      </c>
      <c r="AD72" s="7">
        <v>0.47916666666666669</v>
      </c>
      <c r="AE72" s="6" t="s">
        <v>52</v>
      </c>
      <c r="AF72" s="4">
        <v>115</v>
      </c>
      <c r="AG72" s="5">
        <v>110</v>
      </c>
      <c r="AH72" s="6">
        <v>107</v>
      </c>
      <c r="AI72" s="4">
        <v>83</v>
      </c>
      <c r="AJ72" s="5">
        <v>78</v>
      </c>
      <c r="AK72" s="6">
        <v>68</v>
      </c>
      <c r="AL72" s="4">
        <v>73</v>
      </c>
      <c r="AM72" s="5">
        <v>71</v>
      </c>
      <c r="AN72" s="6">
        <v>71</v>
      </c>
      <c r="AO72" s="11"/>
      <c r="AP72" s="38">
        <v>42718</v>
      </c>
      <c r="AQ72" s="39">
        <v>0.47916666666666669</v>
      </c>
      <c r="AR72" s="7" t="s">
        <v>270</v>
      </c>
      <c r="AS72" s="13">
        <v>146.30000000000001</v>
      </c>
      <c r="AT72" s="9">
        <v>146.4</v>
      </c>
      <c r="AU72" s="9">
        <v>146.6</v>
      </c>
      <c r="AV72" s="14"/>
      <c r="AW72" s="13">
        <v>68.2</v>
      </c>
      <c r="AX72" s="9">
        <v>68.2</v>
      </c>
      <c r="AY72" s="9">
        <v>68.2</v>
      </c>
      <c r="AZ72" s="14"/>
      <c r="BA72" s="13">
        <v>126</v>
      </c>
      <c r="BB72" s="9">
        <v>108</v>
      </c>
      <c r="BC72" s="14">
        <v>103</v>
      </c>
      <c r="BD72" s="13">
        <v>109</v>
      </c>
      <c r="BE72" s="9">
        <v>78</v>
      </c>
      <c r="BF72" s="14">
        <v>77</v>
      </c>
      <c r="BG72" s="13">
        <v>81</v>
      </c>
      <c r="BH72" s="9">
        <v>77</v>
      </c>
      <c r="BI72" s="9">
        <v>74</v>
      </c>
      <c r="BJ72" s="14" t="s">
        <v>98</v>
      </c>
      <c r="BK72" s="13">
        <v>0.33</v>
      </c>
      <c r="BL72" s="14">
        <v>3.5</v>
      </c>
      <c r="BM72" s="13" t="s">
        <v>101</v>
      </c>
      <c r="BN72" s="14" t="s">
        <v>101</v>
      </c>
      <c r="BO72" s="15">
        <v>5.4</v>
      </c>
      <c r="BP72" s="8">
        <v>42863</v>
      </c>
      <c r="BQ72" s="64">
        <v>0.41666666666666669</v>
      </c>
      <c r="BR72" s="64" t="s">
        <v>269</v>
      </c>
      <c r="BS72" s="13">
        <v>146.5</v>
      </c>
      <c r="BT72" s="9">
        <v>146.30000000000001</v>
      </c>
      <c r="BU72" s="9">
        <v>146.5</v>
      </c>
      <c r="BV72" s="14"/>
      <c r="BW72" s="13">
        <v>68.400000000000006</v>
      </c>
      <c r="BX72" s="9">
        <v>68.400000000000006</v>
      </c>
      <c r="BY72" s="9"/>
      <c r="BZ72" s="14"/>
      <c r="CA72" s="13">
        <v>121</v>
      </c>
      <c r="CB72" s="9">
        <v>124</v>
      </c>
      <c r="CC72" s="14">
        <v>118</v>
      </c>
      <c r="CD72" s="13">
        <v>80</v>
      </c>
      <c r="CE72" s="9">
        <v>84</v>
      </c>
      <c r="CF72" s="6">
        <v>87</v>
      </c>
      <c r="CG72" s="4">
        <v>65</v>
      </c>
      <c r="CH72" s="5">
        <v>67</v>
      </c>
      <c r="CI72" s="6">
        <v>66</v>
      </c>
      <c r="CJ72" s="2"/>
      <c r="CK72" s="4" t="s">
        <v>101</v>
      </c>
      <c r="CL72" s="6" t="s">
        <v>101</v>
      </c>
      <c r="CM72" s="4" t="s">
        <v>101</v>
      </c>
      <c r="CN72" s="6" t="s">
        <v>101</v>
      </c>
      <c r="CO72" s="35">
        <v>5.6</v>
      </c>
      <c r="CP72" s="8"/>
      <c r="CQ72" s="7"/>
      <c r="CR72" s="170"/>
      <c r="CS72" s="160"/>
      <c r="CT72" s="18"/>
      <c r="CU72" s="165"/>
      <c r="CV72" s="175"/>
      <c r="CW72" s="18"/>
      <c r="CX72" s="18"/>
      <c r="CY72" s="165"/>
      <c r="CZ72" s="18"/>
      <c r="DA72" s="160"/>
      <c r="DB72" s="18"/>
      <c r="DC72" s="165"/>
      <c r="DD72" s="18"/>
      <c r="DE72" s="18"/>
      <c r="DF72" s="165"/>
      <c r="DG72" s="18"/>
      <c r="DH72" s="18"/>
      <c r="DI72" s="165"/>
      <c r="DJ72" s="18"/>
      <c r="DK72" s="18"/>
      <c r="DL72" s="18"/>
      <c r="DM72" s="18"/>
      <c r="DN72" s="18"/>
      <c r="DO72" s="236"/>
    </row>
    <row r="73" spans="1:119" ht="15.75" thickBot="1" x14ac:dyDescent="0.3">
      <c r="A73" s="248">
        <v>72</v>
      </c>
      <c r="B73" s="249" t="s">
        <v>265</v>
      </c>
      <c r="C73" s="250">
        <v>42669</v>
      </c>
      <c r="D73" s="251">
        <v>0.46875</v>
      </c>
      <c r="E73" s="251" t="s">
        <v>263</v>
      </c>
      <c r="F73" s="252">
        <v>156.6</v>
      </c>
      <c r="G73" s="253">
        <v>156.4</v>
      </c>
      <c r="H73" s="253">
        <v>156.19999999999999</v>
      </c>
      <c r="I73" s="254"/>
      <c r="J73" s="252">
        <v>66.3</v>
      </c>
      <c r="K73" s="253">
        <v>66.3</v>
      </c>
      <c r="L73" s="253">
        <v>66.3</v>
      </c>
      <c r="M73" s="254"/>
      <c r="N73" s="249">
        <v>108</v>
      </c>
      <c r="O73" s="255">
        <v>103</v>
      </c>
      <c r="P73" s="254">
        <v>103</v>
      </c>
      <c r="Q73" s="249">
        <v>71</v>
      </c>
      <c r="R73" s="255">
        <v>75</v>
      </c>
      <c r="S73" s="254">
        <v>75</v>
      </c>
      <c r="T73" s="249">
        <v>91</v>
      </c>
      <c r="U73" s="255">
        <v>92</v>
      </c>
      <c r="V73" s="254">
        <v>90</v>
      </c>
      <c r="W73" s="256" t="s">
        <v>97</v>
      </c>
      <c r="X73" s="252">
        <v>0.5</v>
      </c>
      <c r="Y73" s="257">
        <v>1</v>
      </c>
      <c r="Z73" s="249" t="s">
        <v>62</v>
      </c>
      <c r="AA73" s="254" t="s">
        <v>62</v>
      </c>
      <c r="AB73" s="258"/>
      <c r="AC73" s="259">
        <v>42676</v>
      </c>
      <c r="AD73" s="251">
        <v>0.47916666666666669</v>
      </c>
      <c r="AE73" s="254" t="s">
        <v>52</v>
      </c>
      <c r="AF73" s="249">
        <v>99</v>
      </c>
      <c r="AG73" s="255">
        <v>96</v>
      </c>
      <c r="AH73" s="254">
        <v>93</v>
      </c>
      <c r="AI73" s="249">
        <v>69</v>
      </c>
      <c r="AJ73" s="255">
        <v>67</v>
      </c>
      <c r="AK73" s="254">
        <v>70</v>
      </c>
      <c r="AL73" s="249">
        <v>96</v>
      </c>
      <c r="AM73" s="255">
        <v>92</v>
      </c>
      <c r="AN73" s="254">
        <v>93</v>
      </c>
      <c r="AO73" s="260"/>
      <c r="AP73" s="261">
        <v>42718</v>
      </c>
      <c r="AQ73" s="262">
        <v>0.46875</v>
      </c>
      <c r="AR73" s="251" t="s">
        <v>270</v>
      </c>
      <c r="AS73" s="263">
        <v>157</v>
      </c>
      <c r="AT73" s="264">
        <v>157</v>
      </c>
      <c r="AU73" s="264">
        <v>157</v>
      </c>
      <c r="AV73" s="265"/>
      <c r="AW73" s="263">
        <v>65.5</v>
      </c>
      <c r="AX73" s="264">
        <v>65.5</v>
      </c>
      <c r="AY73" s="264">
        <v>65.5</v>
      </c>
      <c r="AZ73" s="265"/>
      <c r="BA73" s="263">
        <v>104</v>
      </c>
      <c r="BB73" s="264">
        <v>100</v>
      </c>
      <c r="BC73" s="265">
        <v>97</v>
      </c>
      <c r="BD73" s="263">
        <v>74</v>
      </c>
      <c r="BE73" s="264">
        <v>70</v>
      </c>
      <c r="BF73" s="265">
        <v>72</v>
      </c>
      <c r="BG73" s="263">
        <v>103</v>
      </c>
      <c r="BH73" s="264">
        <v>100</v>
      </c>
      <c r="BI73" s="264">
        <v>99</v>
      </c>
      <c r="BJ73" s="265" t="s">
        <v>97</v>
      </c>
      <c r="BK73" s="263">
        <v>0.5</v>
      </c>
      <c r="BL73" s="265">
        <v>1</v>
      </c>
      <c r="BM73" s="263" t="s">
        <v>101</v>
      </c>
      <c r="BN73" s="265" t="s">
        <v>101</v>
      </c>
      <c r="BO73" s="266">
        <v>5.5</v>
      </c>
      <c r="BP73" s="264"/>
      <c r="BQ73" s="267"/>
      <c r="BR73" s="267" t="s">
        <v>268</v>
      </c>
      <c r="BS73" s="263"/>
      <c r="BT73" s="264"/>
      <c r="BU73" s="264"/>
      <c r="BV73" s="265"/>
      <c r="BW73" s="263"/>
      <c r="BX73" s="264"/>
      <c r="BY73" s="264"/>
      <c r="BZ73" s="265"/>
      <c r="CA73" s="263"/>
      <c r="CB73" s="264"/>
      <c r="CC73" s="265"/>
      <c r="CD73" s="263"/>
      <c r="CE73" s="264"/>
      <c r="CF73" s="254"/>
      <c r="CG73" s="249"/>
      <c r="CH73" s="255"/>
      <c r="CI73" s="254"/>
      <c r="CJ73" s="256"/>
      <c r="CK73" s="249"/>
      <c r="CL73" s="254"/>
      <c r="CM73" s="249"/>
      <c r="CN73" s="254"/>
      <c r="CO73" s="268"/>
      <c r="CP73" s="259"/>
      <c r="CQ73" s="251"/>
      <c r="CR73" s="269"/>
      <c r="CS73" s="270"/>
      <c r="CT73" s="253"/>
      <c r="CU73" s="271"/>
      <c r="CV73" s="272"/>
      <c r="CW73" s="253"/>
      <c r="CX73" s="253"/>
      <c r="CY73" s="271"/>
      <c r="CZ73" s="253"/>
      <c r="DA73" s="270"/>
      <c r="DB73" s="253"/>
      <c r="DC73" s="271"/>
      <c r="DD73" s="253"/>
      <c r="DE73" s="253"/>
      <c r="DF73" s="271"/>
      <c r="DG73" s="253"/>
      <c r="DH73" s="253"/>
      <c r="DI73" s="271"/>
      <c r="DJ73" s="253"/>
      <c r="DK73" s="253"/>
      <c r="DL73" s="253"/>
      <c r="DM73" s="253"/>
      <c r="DN73" s="253"/>
      <c r="DO73" s="273"/>
    </row>
    <row r="79" spans="1:119" x14ac:dyDescent="0.25">
      <c r="A79" s="204"/>
      <c r="B79" s="123"/>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73"/>
  <sheetViews>
    <sheetView zoomScale="70" zoomScaleNormal="70" workbookViewId="0">
      <pane ySplit="1" topLeftCell="A2" activePane="bottomLeft" state="frozen"/>
      <selection activeCell="C1" sqref="C1"/>
      <selection pane="bottomLeft" activeCell="A4" sqref="A4"/>
    </sheetView>
  </sheetViews>
  <sheetFormatPr defaultRowHeight="15" x14ac:dyDescent="0.25"/>
  <cols>
    <col min="1" max="1" width="9.7109375" bestFit="1" customWidth="1"/>
    <col min="2" max="2" width="13.7109375" bestFit="1" customWidth="1"/>
    <col min="3" max="3" width="4.85546875" bestFit="1" customWidth="1"/>
    <col min="4" max="4" width="4.5703125" bestFit="1" customWidth="1"/>
    <col min="5" max="5" width="13.140625" bestFit="1" customWidth="1"/>
    <col min="6" max="6" width="11.7109375" bestFit="1" customWidth="1"/>
    <col min="7" max="7" width="16.28515625" bestFit="1" customWidth="1"/>
    <col min="8" max="8" width="20" bestFit="1" customWidth="1"/>
    <col min="9" max="9" width="10.85546875" bestFit="1" customWidth="1"/>
    <col min="10" max="10" width="16.140625" bestFit="1" customWidth="1"/>
    <col min="11" max="11" width="11.28515625" bestFit="1" customWidth="1"/>
    <col min="12" max="12" width="21" bestFit="1" customWidth="1"/>
    <col min="13" max="13" width="15.42578125" bestFit="1" customWidth="1"/>
    <col min="14" max="14" width="10.7109375" bestFit="1" customWidth="1"/>
    <col min="15" max="15" width="20.28515625" bestFit="1" customWidth="1"/>
    <col min="16" max="16" width="18.5703125" bestFit="1" customWidth="1"/>
    <col min="17" max="17" width="14.28515625" bestFit="1" customWidth="1"/>
    <col min="18" max="18" width="17.28515625" bestFit="1" customWidth="1"/>
  </cols>
  <sheetData>
    <row r="1" spans="1:18" ht="15.75" x14ac:dyDescent="0.25">
      <c r="A1" s="40" t="s">
        <v>102</v>
      </c>
      <c r="B1" s="41" t="s">
        <v>103</v>
      </c>
      <c r="C1" s="41" t="s">
        <v>104</v>
      </c>
      <c r="D1" s="41" t="s">
        <v>105</v>
      </c>
      <c r="E1" s="41" t="s">
        <v>106</v>
      </c>
      <c r="F1" s="41" t="s">
        <v>107</v>
      </c>
      <c r="G1" s="41" t="s">
        <v>108</v>
      </c>
      <c r="H1" s="41" t="s">
        <v>109</v>
      </c>
      <c r="I1" s="41" t="s">
        <v>110</v>
      </c>
      <c r="J1" s="41" t="s">
        <v>111</v>
      </c>
      <c r="K1" s="41" t="s">
        <v>112</v>
      </c>
      <c r="L1" s="41" t="s">
        <v>113</v>
      </c>
      <c r="M1" s="41" t="s">
        <v>114</v>
      </c>
      <c r="N1" s="41" t="s">
        <v>115</v>
      </c>
      <c r="O1" s="41" t="s">
        <v>116</v>
      </c>
      <c r="P1" s="41" t="s">
        <v>117</v>
      </c>
      <c r="Q1" s="41" t="s">
        <v>118</v>
      </c>
      <c r="R1" s="42" t="s">
        <v>119</v>
      </c>
    </row>
    <row r="2" spans="1:18" ht="15.75" x14ac:dyDescent="0.25">
      <c r="A2" s="43">
        <v>1</v>
      </c>
      <c r="B2" s="44">
        <v>3656</v>
      </c>
      <c r="C2" s="45">
        <v>28</v>
      </c>
      <c r="D2" s="45" t="s">
        <v>120</v>
      </c>
      <c r="E2" s="45">
        <v>0</v>
      </c>
      <c r="F2" s="45">
        <v>0</v>
      </c>
      <c r="G2" s="45">
        <v>0</v>
      </c>
      <c r="H2" s="45">
        <v>1</v>
      </c>
      <c r="I2" s="45">
        <v>0</v>
      </c>
      <c r="J2" s="45">
        <v>14</v>
      </c>
      <c r="K2" s="45">
        <v>5</v>
      </c>
      <c r="L2" s="45">
        <v>4000</v>
      </c>
      <c r="M2" s="45" t="s">
        <v>121</v>
      </c>
      <c r="N2" s="45">
        <v>5</v>
      </c>
      <c r="O2" s="45">
        <v>1</v>
      </c>
      <c r="P2" s="45">
        <v>7</v>
      </c>
      <c r="Q2" s="45">
        <v>1</v>
      </c>
      <c r="R2" s="46">
        <v>2</v>
      </c>
    </row>
    <row r="3" spans="1:18" ht="15.75" x14ac:dyDescent="0.25">
      <c r="A3" s="43">
        <v>2</v>
      </c>
      <c r="B3" s="44">
        <v>3660</v>
      </c>
      <c r="C3" s="45">
        <v>30</v>
      </c>
      <c r="D3" s="45" t="s">
        <v>120</v>
      </c>
      <c r="E3" s="45">
        <v>0</v>
      </c>
      <c r="F3" s="45">
        <v>0</v>
      </c>
      <c r="G3" s="45">
        <v>1</v>
      </c>
      <c r="H3" s="45">
        <v>1</v>
      </c>
      <c r="I3" s="45">
        <v>0</v>
      </c>
      <c r="J3" s="45">
        <v>15</v>
      </c>
      <c r="K3" s="45">
        <v>5</v>
      </c>
      <c r="L3" s="45">
        <v>500</v>
      </c>
      <c r="M3" s="45" t="s">
        <v>122</v>
      </c>
      <c r="N3" s="45">
        <v>4</v>
      </c>
      <c r="O3" s="45">
        <v>0</v>
      </c>
      <c r="P3" s="45">
        <v>5</v>
      </c>
      <c r="Q3" s="45">
        <v>1</v>
      </c>
      <c r="R3" s="46">
        <v>2</v>
      </c>
    </row>
    <row r="4" spans="1:18" ht="15.75" x14ac:dyDescent="0.25">
      <c r="A4" s="43">
        <v>3</v>
      </c>
      <c r="B4" s="44">
        <v>3657</v>
      </c>
      <c r="C4" s="45">
        <v>33</v>
      </c>
      <c r="D4" s="45" t="s">
        <v>120</v>
      </c>
      <c r="E4" s="45">
        <v>0</v>
      </c>
      <c r="F4" s="45">
        <v>0</v>
      </c>
      <c r="G4" s="45">
        <v>1</v>
      </c>
      <c r="H4" s="45">
        <v>1</v>
      </c>
      <c r="I4" s="45">
        <v>0</v>
      </c>
      <c r="J4" s="45">
        <v>6</v>
      </c>
      <c r="K4" s="45">
        <v>5</v>
      </c>
      <c r="L4" s="45">
        <v>400</v>
      </c>
      <c r="M4" s="45">
        <v>0</v>
      </c>
      <c r="N4" s="45">
        <v>0</v>
      </c>
      <c r="O4" s="45">
        <v>0</v>
      </c>
      <c r="P4" s="45">
        <v>1</v>
      </c>
      <c r="Q4" s="45">
        <v>1</v>
      </c>
      <c r="R4" s="46">
        <v>2</v>
      </c>
    </row>
    <row r="5" spans="1:18" ht="15.75" x14ac:dyDescent="0.25">
      <c r="A5" s="43">
        <v>4</v>
      </c>
      <c r="B5" s="44">
        <v>3712</v>
      </c>
      <c r="C5" s="45">
        <v>34</v>
      </c>
      <c r="D5" s="45" t="s">
        <v>120</v>
      </c>
      <c r="E5" s="45">
        <v>0</v>
      </c>
      <c r="F5" s="45">
        <v>1</v>
      </c>
      <c r="G5" s="45">
        <v>0</v>
      </c>
      <c r="H5" s="45">
        <v>1</v>
      </c>
      <c r="I5" s="45">
        <v>0</v>
      </c>
      <c r="J5" s="45">
        <v>12</v>
      </c>
      <c r="K5" s="45">
        <v>5</v>
      </c>
      <c r="L5" s="45">
        <v>0</v>
      </c>
      <c r="M5" s="45" t="s">
        <v>123</v>
      </c>
      <c r="N5" s="45">
        <v>3</v>
      </c>
      <c r="O5" s="45">
        <v>1</v>
      </c>
      <c r="P5" s="45">
        <v>5</v>
      </c>
      <c r="Q5" s="45">
        <v>1</v>
      </c>
      <c r="R5" s="46">
        <v>2</v>
      </c>
    </row>
    <row r="6" spans="1:18" ht="15.75" x14ac:dyDescent="0.25">
      <c r="A6" s="43">
        <v>5</v>
      </c>
      <c r="B6" s="44">
        <v>3792</v>
      </c>
      <c r="C6" s="45">
        <v>42</v>
      </c>
      <c r="D6" s="45" t="s">
        <v>120</v>
      </c>
      <c r="E6" s="45">
        <v>0</v>
      </c>
      <c r="F6" s="45">
        <v>1</v>
      </c>
      <c r="G6" s="45">
        <v>1</v>
      </c>
      <c r="H6" s="45">
        <v>1</v>
      </c>
      <c r="I6" s="45">
        <v>0</v>
      </c>
      <c r="J6" s="45">
        <v>12</v>
      </c>
      <c r="K6" s="45">
        <v>5</v>
      </c>
      <c r="L6" s="45">
        <v>2500</v>
      </c>
      <c r="M6" s="45" t="s">
        <v>124</v>
      </c>
      <c r="N6" s="45">
        <v>5</v>
      </c>
      <c r="O6" s="45">
        <v>2</v>
      </c>
      <c r="P6" s="45">
        <v>8</v>
      </c>
      <c r="Q6" s="45">
        <v>1</v>
      </c>
      <c r="R6" s="46">
        <v>2</v>
      </c>
    </row>
    <row r="7" spans="1:18" ht="15.75" x14ac:dyDescent="0.25">
      <c r="A7" s="43">
        <v>6</v>
      </c>
      <c r="B7" s="44">
        <v>3741</v>
      </c>
      <c r="C7" s="45">
        <v>0</v>
      </c>
      <c r="D7" s="45" t="s">
        <v>120</v>
      </c>
      <c r="E7" s="45">
        <v>0</v>
      </c>
      <c r="F7" s="45">
        <v>0</v>
      </c>
      <c r="G7" s="45">
        <v>1</v>
      </c>
      <c r="H7" s="45">
        <v>1</v>
      </c>
      <c r="I7" s="45">
        <v>0</v>
      </c>
      <c r="J7" s="45">
        <v>12</v>
      </c>
      <c r="K7" s="45">
        <v>5</v>
      </c>
      <c r="L7" s="45">
        <v>2600</v>
      </c>
      <c r="M7" s="45" t="s">
        <v>125</v>
      </c>
      <c r="N7" s="45">
        <v>3</v>
      </c>
      <c r="O7" s="45">
        <v>1</v>
      </c>
      <c r="P7" s="45">
        <v>5</v>
      </c>
      <c r="Q7" s="45">
        <v>1</v>
      </c>
      <c r="R7" s="46">
        <v>2</v>
      </c>
    </row>
    <row r="8" spans="1:18" ht="15.75" x14ac:dyDescent="0.25">
      <c r="A8" s="43">
        <v>7</v>
      </c>
      <c r="B8" s="44">
        <v>3739</v>
      </c>
      <c r="C8" s="45">
        <v>43</v>
      </c>
      <c r="D8" s="45" t="s">
        <v>120</v>
      </c>
      <c r="E8" s="45">
        <v>0</v>
      </c>
      <c r="F8" s="45">
        <v>0</v>
      </c>
      <c r="G8" s="45">
        <v>1</v>
      </c>
      <c r="H8" s="45">
        <v>1</v>
      </c>
      <c r="I8" s="45">
        <v>0</v>
      </c>
      <c r="J8" s="45">
        <v>14</v>
      </c>
      <c r="K8" s="45">
        <v>5</v>
      </c>
      <c r="L8" s="45" t="s">
        <v>126</v>
      </c>
      <c r="M8" s="45" t="s">
        <v>127</v>
      </c>
      <c r="N8" s="45">
        <v>4</v>
      </c>
      <c r="O8" s="45">
        <v>2</v>
      </c>
      <c r="P8" s="45">
        <v>7</v>
      </c>
      <c r="Q8" s="45">
        <v>1</v>
      </c>
      <c r="R8" s="46">
        <v>2</v>
      </c>
    </row>
    <row r="9" spans="1:18" ht="15.75" x14ac:dyDescent="0.25">
      <c r="A9" s="43">
        <v>8</v>
      </c>
      <c r="B9" s="44">
        <v>3740</v>
      </c>
      <c r="C9" s="45">
        <v>50</v>
      </c>
      <c r="D9" s="45" t="s">
        <v>120</v>
      </c>
      <c r="E9" s="45">
        <v>0</v>
      </c>
      <c r="F9" s="45">
        <v>0</v>
      </c>
      <c r="G9" s="45">
        <v>1</v>
      </c>
      <c r="H9" s="45">
        <v>1</v>
      </c>
      <c r="I9" s="45">
        <v>0</v>
      </c>
      <c r="J9" s="45">
        <v>13</v>
      </c>
      <c r="K9" s="45">
        <v>5</v>
      </c>
      <c r="L9" s="45">
        <v>2530</v>
      </c>
      <c r="M9" s="45" t="s">
        <v>128</v>
      </c>
      <c r="N9" s="45">
        <v>3</v>
      </c>
      <c r="O9" s="45">
        <v>1</v>
      </c>
      <c r="P9" s="45">
        <v>5</v>
      </c>
      <c r="Q9" s="45">
        <v>1</v>
      </c>
      <c r="R9" s="46">
        <v>2</v>
      </c>
    </row>
    <row r="10" spans="1:18" ht="15.75" x14ac:dyDescent="0.25">
      <c r="A10" s="43">
        <v>9</v>
      </c>
      <c r="B10" s="44">
        <v>3742</v>
      </c>
      <c r="C10" s="45">
        <v>45</v>
      </c>
      <c r="D10" s="45" t="s">
        <v>120</v>
      </c>
      <c r="E10" s="45">
        <v>0</v>
      </c>
      <c r="F10" s="45">
        <v>0</v>
      </c>
      <c r="G10" s="45">
        <v>1</v>
      </c>
      <c r="H10" s="45">
        <v>1</v>
      </c>
      <c r="I10" s="45">
        <v>0</v>
      </c>
      <c r="J10" s="45">
        <v>6</v>
      </c>
      <c r="K10" s="45">
        <v>5</v>
      </c>
      <c r="L10" s="45">
        <v>1400</v>
      </c>
      <c r="M10" s="45" t="s">
        <v>129</v>
      </c>
      <c r="N10" s="45">
        <v>2</v>
      </c>
      <c r="O10" s="45">
        <v>2</v>
      </c>
      <c r="P10" s="45">
        <v>5</v>
      </c>
      <c r="Q10" s="45">
        <v>1</v>
      </c>
      <c r="R10" s="46">
        <v>2</v>
      </c>
    </row>
    <row r="11" spans="1:18" ht="15.75" x14ac:dyDescent="0.25">
      <c r="A11" s="43">
        <v>10</v>
      </c>
      <c r="B11" s="44">
        <v>3911</v>
      </c>
      <c r="C11" s="45">
        <v>25</v>
      </c>
      <c r="D11" s="45" t="s">
        <v>120</v>
      </c>
      <c r="E11" s="45">
        <v>0</v>
      </c>
      <c r="F11" s="45">
        <v>0</v>
      </c>
      <c r="G11" s="45">
        <v>1</v>
      </c>
      <c r="H11" s="45">
        <v>1</v>
      </c>
      <c r="I11" s="45">
        <v>0</v>
      </c>
      <c r="J11" s="45">
        <v>0</v>
      </c>
      <c r="K11" s="45">
        <v>4</v>
      </c>
      <c r="L11" s="45" t="s">
        <v>130</v>
      </c>
      <c r="M11" s="45" t="s">
        <v>131</v>
      </c>
      <c r="N11" s="45">
        <v>4</v>
      </c>
      <c r="O11" s="45">
        <v>1</v>
      </c>
      <c r="P11" s="45">
        <v>6</v>
      </c>
      <c r="Q11" s="45">
        <v>1</v>
      </c>
      <c r="R11" s="46">
        <v>2</v>
      </c>
    </row>
    <row r="12" spans="1:18" ht="15.75" x14ac:dyDescent="0.25">
      <c r="A12" s="43">
        <v>11</v>
      </c>
      <c r="B12" s="44">
        <v>3910</v>
      </c>
      <c r="C12" s="45">
        <v>23</v>
      </c>
      <c r="D12" s="45" t="s">
        <v>120</v>
      </c>
      <c r="E12" s="45">
        <v>0</v>
      </c>
      <c r="F12" s="45">
        <v>0</v>
      </c>
      <c r="G12" s="45">
        <v>1</v>
      </c>
      <c r="H12" s="45">
        <v>1</v>
      </c>
      <c r="I12" s="45">
        <v>0</v>
      </c>
      <c r="J12" s="45">
        <v>13</v>
      </c>
      <c r="K12" s="45">
        <v>5</v>
      </c>
      <c r="L12" s="45">
        <v>900</v>
      </c>
      <c r="M12" s="45" t="s">
        <v>132</v>
      </c>
      <c r="N12" s="45">
        <v>2</v>
      </c>
      <c r="O12" s="45">
        <v>2</v>
      </c>
      <c r="P12" s="45">
        <v>5</v>
      </c>
      <c r="Q12" s="45">
        <v>1</v>
      </c>
      <c r="R12" s="46">
        <v>1</v>
      </c>
    </row>
    <row r="13" spans="1:18" ht="15.75" x14ac:dyDescent="0.25">
      <c r="A13" s="43">
        <v>12</v>
      </c>
      <c r="B13" s="44">
        <v>3915</v>
      </c>
      <c r="C13" s="45">
        <v>21</v>
      </c>
      <c r="D13" s="45" t="s">
        <v>120</v>
      </c>
      <c r="E13" s="45">
        <v>0</v>
      </c>
      <c r="F13" s="45">
        <v>1</v>
      </c>
      <c r="G13" s="45">
        <v>1</v>
      </c>
      <c r="H13" s="45">
        <v>1</v>
      </c>
      <c r="I13" s="45">
        <v>0</v>
      </c>
      <c r="J13" s="45">
        <v>0</v>
      </c>
      <c r="K13" s="45">
        <v>4</v>
      </c>
      <c r="L13" s="45">
        <v>1000</v>
      </c>
      <c r="M13" s="45" t="s">
        <v>133</v>
      </c>
      <c r="N13" s="45">
        <v>3</v>
      </c>
      <c r="O13" s="45">
        <v>0</v>
      </c>
      <c r="P13" s="45">
        <v>4</v>
      </c>
      <c r="Q13" s="45">
        <v>1</v>
      </c>
      <c r="R13" s="46">
        <v>2</v>
      </c>
    </row>
    <row r="14" spans="1:18" ht="15.75" x14ac:dyDescent="0.25">
      <c r="A14" s="43">
        <v>13</v>
      </c>
      <c r="B14" s="44">
        <v>3918</v>
      </c>
      <c r="C14" s="45">
        <v>22</v>
      </c>
      <c r="D14" s="45" t="s">
        <v>120</v>
      </c>
      <c r="E14" s="45">
        <v>0</v>
      </c>
      <c r="F14" s="45">
        <v>0</v>
      </c>
      <c r="G14" s="45">
        <v>1</v>
      </c>
      <c r="H14" s="45">
        <v>1</v>
      </c>
      <c r="I14" s="45">
        <v>0</v>
      </c>
      <c r="J14" s="45">
        <v>13</v>
      </c>
      <c r="K14" s="45">
        <v>5</v>
      </c>
      <c r="L14" s="45">
        <v>460</v>
      </c>
      <c r="M14" s="45" t="s">
        <v>134</v>
      </c>
      <c r="N14" s="45">
        <v>4</v>
      </c>
      <c r="O14" s="45">
        <v>0</v>
      </c>
      <c r="P14" s="45">
        <v>5</v>
      </c>
      <c r="Q14" s="45">
        <v>1</v>
      </c>
      <c r="R14" s="46">
        <v>2</v>
      </c>
    </row>
    <row r="15" spans="1:18" ht="15.75" x14ac:dyDescent="0.25">
      <c r="A15" s="43">
        <v>14</v>
      </c>
      <c r="B15" s="44"/>
      <c r="C15" s="45"/>
      <c r="D15" s="45"/>
      <c r="E15" s="45"/>
      <c r="F15" s="45"/>
      <c r="G15" s="45"/>
      <c r="H15" s="45"/>
      <c r="I15" s="45"/>
      <c r="J15" s="45"/>
      <c r="K15" s="45"/>
      <c r="L15" s="45"/>
      <c r="M15" s="45"/>
      <c r="N15" s="45"/>
      <c r="O15" s="45"/>
      <c r="P15" s="45"/>
      <c r="Q15" s="45"/>
      <c r="R15" s="46"/>
    </row>
    <row r="16" spans="1:18" ht="15.75" x14ac:dyDescent="0.25">
      <c r="A16" s="43">
        <v>15</v>
      </c>
      <c r="B16" s="44">
        <v>3917</v>
      </c>
      <c r="C16" s="45">
        <v>38</v>
      </c>
      <c r="D16" s="45" t="s">
        <v>120</v>
      </c>
      <c r="E16" s="45">
        <v>0</v>
      </c>
      <c r="F16" s="45">
        <v>0</v>
      </c>
      <c r="G16" s="45">
        <v>1</v>
      </c>
      <c r="H16" s="45">
        <v>1</v>
      </c>
      <c r="I16" s="45">
        <v>0</v>
      </c>
      <c r="J16" s="45">
        <v>11</v>
      </c>
      <c r="K16" s="45">
        <v>5</v>
      </c>
      <c r="L16" s="45">
        <v>1800</v>
      </c>
      <c r="M16" s="45" t="s">
        <v>135</v>
      </c>
      <c r="N16" s="45">
        <v>3</v>
      </c>
      <c r="O16" s="45">
        <v>1</v>
      </c>
      <c r="P16" s="45">
        <v>5</v>
      </c>
      <c r="Q16" s="45">
        <v>1</v>
      </c>
      <c r="R16" s="46">
        <v>2</v>
      </c>
    </row>
    <row r="17" spans="1:18" ht="15.75" x14ac:dyDescent="0.25">
      <c r="A17" s="43">
        <v>16</v>
      </c>
      <c r="B17" s="44">
        <v>3916</v>
      </c>
      <c r="C17" s="45">
        <v>33</v>
      </c>
      <c r="D17" s="45" t="s">
        <v>120</v>
      </c>
      <c r="E17" s="45">
        <v>0</v>
      </c>
      <c r="F17" s="45">
        <v>1</v>
      </c>
      <c r="G17" s="45">
        <v>1</v>
      </c>
      <c r="H17" s="45">
        <v>1</v>
      </c>
      <c r="I17" s="45">
        <v>0</v>
      </c>
      <c r="J17" s="45">
        <v>13</v>
      </c>
      <c r="K17" s="45">
        <v>5</v>
      </c>
      <c r="L17" s="45">
        <v>1500</v>
      </c>
      <c r="M17" s="45" t="s">
        <v>136</v>
      </c>
      <c r="N17" s="45">
        <v>2</v>
      </c>
      <c r="O17" s="45">
        <v>1</v>
      </c>
      <c r="P17" s="45">
        <v>4</v>
      </c>
      <c r="Q17" s="45">
        <v>1</v>
      </c>
      <c r="R17" s="46">
        <v>2</v>
      </c>
    </row>
    <row r="18" spans="1:18" ht="15.75" x14ac:dyDescent="0.25">
      <c r="A18" s="43">
        <v>17</v>
      </c>
      <c r="B18" s="44">
        <v>4252</v>
      </c>
      <c r="C18" s="45">
        <v>56</v>
      </c>
      <c r="D18" s="45" t="s">
        <v>137</v>
      </c>
      <c r="E18" s="45">
        <v>0</v>
      </c>
      <c r="F18" s="45">
        <v>0</v>
      </c>
      <c r="G18" s="45">
        <v>1</v>
      </c>
      <c r="H18" s="45">
        <v>1</v>
      </c>
      <c r="I18" s="45">
        <v>0</v>
      </c>
      <c r="J18" s="45">
        <v>17</v>
      </c>
      <c r="K18" s="45">
        <v>5</v>
      </c>
      <c r="L18" s="45">
        <v>1400</v>
      </c>
      <c r="M18" s="45">
        <v>12</v>
      </c>
      <c r="N18" s="45">
        <v>1</v>
      </c>
      <c r="O18" s="45">
        <v>1</v>
      </c>
      <c r="P18" s="45">
        <v>3</v>
      </c>
      <c r="Q18" s="45">
        <v>1</v>
      </c>
      <c r="R18" s="46">
        <v>0</v>
      </c>
    </row>
    <row r="19" spans="1:18" ht="15.75" x14ac:dyDescent="0.25">
      <c r="A19" s="43">
        <v>18</v>
      </c>
      <c r="B19" s="44">
        <v>4255</v>
      </c>
      <c r="C19" s="45">
        <v>60</v>
      </c>
      <c r="D19" s="45" t="s">
        <v>137</v>
      </c>
      <c r="E19" s="45">
        <v>0</v>
      </c>
      <c r="F19" s="45">
        <v>0</v>
      </c>
      <c r="G19" s="45">
        <v>1</v>
      </c>
      <c r="H19" s="45">
        <v>1</v>
      </c>
      <c r="I19" s="45">
        <v>0</v>
      </c>
      <c r="J19" s="45">
        <v>6</v>
      </c>
      <c r="K19" s="45">
        <v>5</v>
      </c>
      <c r="L19" s="45" t="s">
        <v>130</v>
      </c>
      <c r="M19" s="45">
        <v>17</v>
      </c>
      <c r="N19" s="45">
        <v>1</v>
      </c>
      <c r="O19" s="45">
        <v>2</v>
      </c>
      <c r="P19" s="45">
        <v>4</v>
      </c>
      <c r="Q19" s="45">
        <v>1</v>
      </c>
      <c r="R19" s="46">
        <v>0</v>
      </c>
    </row>
    <row r="20" spans="1:18" ht="15.75" x14ac:dyDescent="0.25">
      <c r="A20" s="43">
        <v>19</v>
      </c>
      <c r="B20" s="44">
        <v>4251</v>
      </c>
      <c r="C20" s="45">
        <v>45</v>
      </c>
      <c r="D20" s="45" t="s">
        <v>120</v>
      </c>
      <c r="E20" s="45">
        <v>0</v>
      </c>
      <c r="F20" s="45">
        <v>0</v>
      </c>
      <c r="G20" s="45">
        <v>1</v>
      </c>
      <c r="H20" s="45">
        <v>1</v>
      </c>
      <c r="I20" s="45">
        <v>0</v>
      </c>
      <c r="J20" s="45">
        <v>12</v>
      </c>
      <c r="K20" s="45">
        <v>5</v>
      </c>
      <c r="L20" s="45">
        <v>2500</v>
      </c>
      <c r="M20" s="45">
        <v>15</v>
      </c>
      <c r="N20" s="45">
        <v>1</v>
      </c>
      <c r="O20" s="45">
        <v>1</v>
      </c>
      <c r="P20" s="45">
        <v>3</v>
      </c>
      <c r="Q20" s="45">
        <v>1</v>
      </c>
      <c r="R20" s="46">
        <v>0</v>
      </c>
    </row>
    <row r="21" spans="1:18" ht="15.75" x14ac:dyDescent="0.25">
      <c r="A21" s="43">
        <v>20</v>
      </c>
      <c r="B21" s="44">
        <v>4254</v>
      </c>
      <c r="C21" s="45">
        <v>56</v>
      </c>
      <c r="D21" s="45" t="s">
        <v>120</v>
      </c>
      <c r="E21" s="45">
        <v>0</v>
      </c>
      <c r="F21" s="45">
        <v>0</v>
      </c>
      <c r="G21" s="45">
        <v>1</v>
      </c>
      <c r="H21" s="45">
        <v>1</v>
      </c>
      <c r="I21" s="45">
        <v>0</v>
      </c>
      <c r="J21" s="45">
        <v>6</v>
      </c>
      <c r="K21" s="45">
        <v>5</v>
      </c>
      <c r="L21" s="45">
        <v>1100</v>
      </c>
      <c r="M21" s="45">
        <v>16</v>
      </c>
      <c r="N21" s="45">
        <v>1</v>
      </c>
      <c r="O21" s="45">
        <v>1</v>
      </c>
      <c r="P21" s="45">
        <v>3</v>
      </c>
      <c r="Q21" s="45">
        <v>1</v>
      </c>
      <c r="R21" s="46">
        <v>0</v>
      </c>
    </row>
    <row r="22" spans="1:18" ht="15.75" x14ac:dyDescent="0.25">
      <c r="A22" s="43">
        <v>21</v>
      </c>
      <c r="B22" s="44">
        <v>4256</v>
      </c>
      <c r="C22" s="45">
        <v>58</v>
      </c>
      <c r="D22" s="45" t="s">
        <v>120</v>
      </c>
      <c r="E22" s="45">
        <v>0</v>
      </c>
      <c r="F22" s="45">
        <v>0</v>
      </c>
      <c r="G22" s="45">
        <v>1</v>
      </c>
      <c r="H22" s="45">
        <v>1</v>
      </c>
      <c r="I22" s="45">
        <v>0</v>
      </c>
      <c r="J22" s="45">
        <v>6</v>
      </c>
      <c r="K22" s="45">
        <v>5</v>
      </c>
      <c r="L22" s="45" t="s">
        <v>130</v>
      </c>
      <c r="M22" s="45" t="s">
        <v>138</v>
      </c>
      <c r="N22" s="45">
        <v>2</v>
      </c>
      <c r="O22" s="45">
        <v>1</v>
      </c>
      <c r="P22" s="45">
        <v>4</v>
      </c>
      <c r="Q22" s="45">
        <v>1</v>
      </c>
      <c r="R22" s="46">
        <v>0</v>
      </c>
    </row>
    <row r="23" spans="1:18" ht="15.75" x14ac:dyDescent="0.25">
      <c r="A23" s="43">
        <v>22</v>
      </c>
      <c r="B23" s="44">
        <v>4253</v>
      </c>
      <c r="C23" s="45">
        <v>57</v>
      </c>
      <c r="D23" s="45" t="s">
        <v>120</v>
      </c>
      <c r="E23" s="45">
        <v>0</v>
      </c>
      <c r="F23" s="45">
        <v>0</v>
      </c>
      <c r="G23" s="45">
        <v>1</v>
      </c>
      <c r="H23" s="45">
        <v>1</v>
      </c>
      <c r="I23" s="45">
        <v>0</v>
      </c>
      <c r="J23" s="45">
        <v>15</v>
      </c>
      <c r="K23" s="45">
        <v>5</v>
      </c>
      <c r="L23" s="45">
        <v>575</v>
      </c>
      <c r="M23" s="45">
        <v>10</v>
      </c>
      <c r="N23" s="45">
        <v>1</v>
      </c>
      <c r="O23" s="45">
        <v>0</v>
      </c>
      <c r="P23" s="45">
        <v>2</v>
      </c>
      <c r="Q23" s="45">
        <v>1</v>
      </c>
      <c r="R23" s="46">
        <v>0</v>
      </c>
    </row>
    <row r="24" spans="1:18" ht="15.75" x14ac:dyDescent="0.25">
      <c r="A24" s="43">
        <v>23</v>
      </c>
      <c r="B24" s="44">
        <v>4257</v>
      </c>
      <c r="C24" s="45">
        <v>35</v>
      </c>
      <c r="D24" s="45" t="s">
        <v>120</v>
      </c>
      <c r="E24" s="45">
        <v>0</v>
      </c>
      <c r="F24" s="45">
        <v>0</v>
      </c>
      <c r="G24" s="45">
        <v>1</v>
      </c>
      <c r="H24" s="45">
        <v>1</v>
      </c>
      <c r="I24" s="45">
        <v>0</v>
      </c>
      <c r="J24" s="45">
        <v>0</v>
      </c>
      <c r="K24" s="45">
        <v>1</v>
      </c>
      <c r="L24" s="45">
        <v>500</v>
      </c>
      <c r="M24" s="45" t="s">
        <v>139</v>
      </c>
      <c r="N24" s="45">
        <v>3</v>
      </c>
      <c r="O24" s="45">
        <v>1</v>
      </c>
      <c r="P24" s="45">
        <v>5</v>
      </c>
      <c r="Q24" s="45">
        <v>1</v>
      </c>
      <c r="R24" s="46">
        <v>0</v>
      </c>
    </row>
    <row r="25" spans="1:18" ht="15.75" x14ac:dyDescent="0.25">
      <c r="A25" s="43">
        <v>24</v>
      </c>
      <c r="B25" s="44">
        <v>4258</v>
      </c>
      <c r="C25" s="45">
        <v>52</v>
      </c>
      <c r="D25" s="45" t="s">
        <v>120</v>
      </c>
      <c r="E25" s="45">
        <v>0</v>
      </c>
      <c r="F25" s="45">
        <v>0</v>
      </c>
      <c r="G25" s="45">
        <v>1</v>
      </c>
      <c r="H25" s="45">
        <v>1</v>
      </c>
      <c r="I25" s="45">
        <v>0</v>
      </c>
      <c r="J25" s="45">
        <v>12</v>
      </c>
      <c r="K25" s="45">
        <v>5</v>
      </c>
      <c r="L25" s="45">
        <v>2500</v>
      </c>
      <c r="M25" s="45">
        <v>17</v>
      </c>
      <c r="N25" s="45">
        <v>1</v>
      </c>
      <c r="O25" s="45">
        <v>2</v>
      </c>
      <c r="P25" s="45">
        <v>4</v>
      </c>
      <c r="Q25" s="45">
        <v>1</v>
      </c>
      <c r="R25" s="46">
        <v>0</v>
      </c>
    </row>
    <row r="26" spans="1:18" ht="15.75" x14ac:dyDescent="0.25">
      <c r="A26" s="43">
        <v>25</v>
      </c>
      <c r="B26" s="44"/>
      <c r="C26" s="45"/>
      <c r="D26" s="45"/>
      <c r="E26" s="45"/>
      <c r="F26" s="45"/>
      <c r="G26" s="45"/>
      <c r="H26" s="45"/>
      <c r="I26" s="45"/>
      <c r="J26" s="45"/>
      <c r="K26" s="45"/>
      <c r="L26" s="45"/>
      <c r="M26" s="45"/>
      <c r="N26" s="45"/>
      <c r="O26" s="45"/>
      <c r="P26" s="45"/>
      <c r="Q26" s="45"/>
      <c r="R26" s="46"/>
    </row>
    <row r="27" spans="1:18" ht="15.75" x14ac:dyDescent="0.25">
      <c r="A27" s="43">
        <v>26</v>
      </c>
      <c r="B27" s="44">
        <v>4079</v>
      </c>
      <c r="C27" s="45">
        <v>34</v>
      </c>
      <c r="D27" s="45" t="s">
        <v>120</v>
      </c>
      <c r="E27" s="45">
        <v>0</v>
      </c>
      <c r="F27" s="45">
        <v>0</v>
      </c>
      <c r="G27" s="45">
        <v>0</v>
      </c>
      <c r="H27" s="45">
        <v>1</v>
      </c>
      <c r="I27" s="45">
        <v>0</v>
      </c>
      <c r="J27" s="45">
        <v>12</v>
      </c>
      <c r="K27" s="45">
        <v>5</v>
      </c>
      <c r="L27" s="45">
        <v>800</v>
      </c>
      <c r="M27" s="45" t="s">
        <v>140</v>
      </c>
      <c r="N27" s="45">
        <v>3</v>
      </c>
      <c r="O27" s="45">
        <v>0</v>
      </c>
      <c r="P27" s="45">
        <v>4</v>
      </c>
      <c r="Q27" s="45">
        <v>1</v>
      </c>
      <c r="R27" s="46">
        <v>2</v>
      </c>
    </row>
    <row r="28" spans="1:18" ht="15.75" x14ac:dyDescent="0.25">
      <c r="A28" s="43">
        <v>27</v>
      </c>
      <c r="B28" s="44">
        <v>4139</v>
      </c>
      <c r="C28" s="45">
        <v>29</v>
      </c>
      <c r="D28" s="45" t="s">
        <v>120</v>
      </c>
      <c r="E28" s="45">
        <v>0</v>
      </c>
      <c r="F28" s="45">
        <v>0</v>
      </c>
      <c r="G28" s="45">
        <v>0</v>
      </c>
      <c r="H28" s="45">
        <v>1</v>
      </c>
      <c r="I28" s="45">
        <v>0</v>
      </c>
      <c r="J28" s="45">
        <v>12</v>
      </c>
      <c r="K28" s="45">
        <v>5</v>
      </c>
      <c r="L28" s="45">
        <v>469</v>
      </c>
      <c r="M28" s="45" t="s">
        <v>141</v>
      </c>
      <c r="N28" s="45">
        <v>2</v>
      </c>
      <c r="O28" s="45">
        <v>0</v>
      </c>
      <c r="P28" s="45">
        <v>3</v>
      </c>
      <c r="Q28" s="45">
        <v>1</v>
      </c>
      <c r="R28" s="46">
        <v>2</v>
      </c>
    </row>
    <row r="29" spans="1:18" ht="15.75" x14ac:dyDescent="0.25">
      <c r="A29" s="43">
        <v>28</v>
      </c>
      <c r="B29" s="44">
        <v>4192</v>
      </c>
      <c r="C29" s="45">
        <v>32</v>
      </c>
      <c r="D29" s="45" t="s">
        <v>120</v>
      </c>
      <c r="E29" s="45">
        <v>0</v>
      </c>
      <c r="F29" s="45">
        <v>0</v>
      </c>
      <c r="G29" s="45">
        <v>1</v>
      </c>
      <c r="H29" s="45">
        <v>1</v>
      </c>
      <c r="I29" s="45">
        <v>0</v>
      </c>
      <c r="J29" s="45">
        <v>13</v>
      </c>
      <c r="K29" s="45">
        <v>5</v>
      </c>
      <c r="L29" s="45">
        <v>2000</v>
      </c>
      <c r="M29" s="45" t="s">
        <v>142</v>
      </c>
      <c r="N29" s="45">
        <v>2</v>
      </c>
      <c r="O29" s="45">
        <v>1</v>
      </c>
      <c r="P29" s="45">
        <v>4</v>
      </c>
      <c r="Q29" s="45">
        <v>1</v>
      </c>
      <c r="R29" s="46">
        <v>1</v>
      </c>
    </row>
    <row r="30" spans="1:18" ht="15.75" x14ac:dyDescent="0.25">
      <c r="A30" s="43">
        <v>29</v>
      </c>
      <c r="B30" s="44">
        <v>3084</v>
      </c>
      <c r="C30" s="45">
        <v>35</v>
      </c>
      <c r="D30" s="45" t="s">
        <v>120</v>
      </c>
      <c r="E30" s="45">
        <v>0</v>
      </c>
      <c r="F30" s="45">
        <v>0</v>
      </c>
      <c r="G30" s="45">
        <v>1</v>
      </c>
      <c r="H30" s="45">
        <v>1</v>
      </c>
      <c r="I30" s="45">
        <v>0</v>
      </c>
      <c r="J30" s="45">
        <v>12</v>
      </c>
      <c r="K30" s="45">
        <v>5</v>
      </c>
      <c r="L30" s="45">
        <v>3000</v>
      </c>
      <c r="M30" s="45" t="s">
        <v>143</v>
      </c>
      <c r="N30" s="45">
        <v>3</v>
      </c>
      <c r="O30" s="45">
        <v>1</v>
      </c>
      <c r="P30" s="45">
        <v>5</v>
      </c>
      <c r="Q30" s="45">
        <v>1</v>
      </c>
      <c r="R30" s="46">
        <v>2</v>
      </c>
    </row>
    <row r="31" spans="1:18" ht="15.75" x14ac:dyDescent="0.25">
      <c r="A31" s="43">
        <v>30</v>
      </c>
      <c r="B31" s="44">
        <v>4191</v>
      </c>
      <c r="C31" s="45">
        <v>36</v>
      </c>
      <c r="D31" s="45" t="s">
        <v>120</v>
      </c>
      <c r="E31" s="45">
        <v>0</v>
      </c>
      <c r="F31" s="45">
        <v>0</v>
      </c>
      <c r="G31" s="45">
        <v>1</v>
      </c>
      <c r="H31" s="45">
        <v>1</v>
      </c>
      <c r="I31" s="45">
        <v>0</v>
      </c>
      <c r="J31" s="45">
        <v>0</v>
      </c>
      <c r="K31" s="45">
        <v>5</v>
      </c>
      <c r="L31" s="45">
        <v>2000</v>
      </c>
      <c r="M31" s="45" t="s">
        <v>144</v>
      </c>
      <c r="N31" s="45">
        <v>2</v>
      </c>
      <c r="O31" s="45">
        <v>1</v>
      </c>
      <c r="P31" s="45">
        <v>4</v>
      </c>
      <c r="Q31" s="45">
        <v>1</v>
      </c>
      <c r="R31" s="46">
        <v>1</v>
      </c>
    </row>
    <row r="32" spans="1:18" ht="15.75" x14ac:dyDescent="0.25">
      <c r="A32" s="43">
        <v>31</v>
      </c>
      <c r="B32" s="44">
        <v>4193</v>
      </c>
      <c r="C32" s="45">
        <v>30</v>
      </c>
      <c r="D32" s="45" t="s">
        <v>120</v>
      </c>
      <c r="E32" s="45">
        <v>0</v>
      </c>
      <c r="F32" s="45">
        <v>0</v>
      </c>
      <c r="G32" s="45">
        <v>1</v>
      </c>
      <c r="H32" s="45">
        <v>1</v>
      </c>
      <c r="I32" s="45">
        <v>0</v>
      </c>
      <c r="J32" s="45">
        <v>12</v>
      </c>
      <c r="K32" s="45">
        <v>5</v>
      </c>
      <c r="L32" s="45">
        <v>1500</v>
      </c>
      <c r="M32" s="45">
        <v>7</v>
      </c>
      <c r="N32" s="45">
        <v>1</v>
      </c>
      <c r="O32" s="45">
        <v>1</v>
      </c>
      <c r="P32" s="45">
        <v>3</v>
      </c>
      <c r="Q32" s="45">
        <v>1</v>
      </c>
      <c r="R32" s="46">
        <v>1</v>
      </c>
    </row>
    <row r="33" spans="1:18" ht="15.75" x14ac:dyDescent="0.25">
      <c r="A33" s="43">
        <v>32</v>
      </c>
      <c r="B33" s="44">
        <v>4190</v>
      </c>
      <c r="C33" s="45">
        <v>48</v>
      </c>
      <c r="D33" s="45" t="s">
        <v>120</v>
      </c>
      <c r="E33" s="45">
        <v>0</v>
      </c>
      <c r="F33" s="45">
        <v>0</v>
      </c>
      <c r="G33" s="45">
        <v>1</v>
      </c>
      <c r="H33" s="45">
        <v>1</v>
      </c>
      <c r="I33" s="45">
        <v>0</v>
      </c>
      <c r="J33" s="45">
        <v>8</v>
      </c>
      <c r="K33" s="45">
        <v>5</v>
      </c>
      <c r="L33" s="45">
        <v>1200</v>
      </c>
      <c r="M33" s="45" t="s">
        <v>145</v>
      </c>
      <c r="N33" s="45">
        <v>2</v>
      </c>
      <c r="O33" s="45">
        <v>2</v>
      </c>
      <c r="P33" s="45">
        <v>5</v>
      </c>
      <c r="Q33" s="45">
        <v>1</v>
      </c>
      <c r="R33" s="46">
        <v>1</v>
      </c>
    </row>
    <row r="34" spans="1:18" ht="15.75" x14ac:dyDescent="0.25">
      <c r="A34" s="43">
        <v>33</v>
      </c>
      <c r="B34" s="44">
        <v>4188</v>
      </c>
      <c r="C34" s="45">
        <v>31</v>
      </c>
      <c r="D34" s="45" t="s">
        <v>120</v>
      </c>
      <c r="E34" s="45">
        <v>0</v>
      </c>
      <c r="F34" s="45">
        <v>0</v>
      </c>
      <c r="G34" s="45">
        <v>1</v>
      </c>
      <c r="H34" s="45">
        <v>1</v>
      </c>
      <c r="I34" s="45">
        <v>0</v>
      </c>
      <c r="J34" s="45">
        <v>12</v>
      </c>
      <c r="K34" s="45">
        <v>5</v>
      </c>
      <c r="L34" s="45">
        <v>1100</v>
      </c>
      <c r="M34" s="45" t="s">
        <v>146</v>
      </c>
      <c r="N34" s="45">
        <v>2</v>
      </c>
      <c r="O34" s="45">
        <v>1</v>
      </c>
      <c r="P34" s="45">
        <v>4</v>
      </c>
      <c r="Q34" s="45">
        <v>1</v>
      </c>
      <c r="R34" s="46">
        <v>1</v>
      </c>
    </row>
    <row r="35" spans="1:18" ht="15.75" x14ac:dyDescent="0.25">
      <c r="A35" s="43">
        <v>34</v>
      </c>
      <c r="B35" s="44">
        <v>4189</v>
      </c>
      <c r="C35" s="45">
        <v>31</v>
      </c>
      <c r="D35" s="45" t="s">
        <v>120</v>
      </c>
      <c r="E35" s="45">
        <v>0</v>
      </c>
      <c r="F35" s="45">
        <v>0</v>
      </c>
      <c r="G35" s="45">
        <v>1</v>
      </c>
      <c r="H35" s="45">
        <v>1</v>
      </c>
      <c r="I35" s="45">
        <v>0</v>
      </c>
      <c r="J35" s="45">
        <v>12</v>
      </c>
      <c r="K35" s="45">
        <v>5</v>
      </c>
      <c r="L35" s="45">
        <v>1600</v>
      </c>
      <c r="M35" s="45" t="s">
        <v>147</v>
      </c>
      <c r="N35" s="45">
        <v>3</v>
      </c>
      <c r="O35" s="45">
        <v>1</v>
      </c>
      <c r="P35" s="45">
        <v>5</v>
      </c>
      <c r="Q35" s="45">
        <v>1</v>
      </c>
      <c r="R35" s="46">
        <v>1</v>
      </c>
    </row>
    <row r="36" spans="1:18" ht="15.75" x14ac:dyDescent="0.25">
      <c r="A36" s="43">
        <v>35</v>
      </c>
      <c r="B36" s="44">
        <v>4159</v>
      </c>
      <c r="C36" s="45">
        <v>43</v>
      </c>
      <c r="D36" s="45" t="s">
        <v>120</v>
      </c>
      <c r="E36" s="45">
        <v>0</v>
      </c>
      <c r="F36" s="45">
        <v>0</v>
      </c>
      <c r="G36" s="45">
        <v>1</v>
      </c>
      <c r="H36" s="45">
        <v>1</v>
      </c>
      <c r="I36" s="45">
        <v>0</v>
      </c>
      <c r="J36" s="45">
        <v>6</v>
      </c>
      <c r="K36" s="45">
        <v>5</v>
      </c>
      <c r="L36" s="45">
        <v>1700</v>
      </c>
      <c r="M36" s="45" t="s">
        <v>148</v>
      </c>
      <c r="N36" s="45">
        <v>3</v>
      </c>
      <c r="O36" s="45">
        <v>1</v>
      </c>
      <c r="P36" s="45">
        <v>5</v>
      </c>
      <c r="Q36" s="45">
        <v>1</v>
      </c>
      <c r="R36" s="46">
        <v>1</v>
      </c>
    </row>
    <row r="37" spans="1:18" ht="15.75" x14ac:dyDescent="0.25">
      <c r="A37" s="43">
        <v>36</v>
      </c>
      <c r="B37" s="44">
        <v>4153</v>
      </c>
      <c r="C37" s="45">
        <v>34</v>
      </c>
      <c r="D37" s="45" t="s">
        <v>120</v>
      </c>
      <c r="E37" s="45">
        <v>0</v>
      </c>
      <c r="F37" s="45">
        <v>1</v>
      </c>
      <c r="G37" s="45">
        <v>1</v>
      </c>
      <c r="H37" s="45">
        <v>1</v>
      </c>
      <c r="I37" s="45">
        <v>0</v>
      </c>
      <c r="J37" s="45">
        <v>9</v>
      </c>
      <c r="K37" s="45">
        <v>5</v>
      </c>
      <c r="L37" s="45">
        <v>2900</v>
      </c>
      <c r="M37" s="45" t="s">
        <v>149</v>
      </c>
      <c r="N37" s="45">
        <v>5</v>
      </c>
      <c r="O37" s="45">
        <v>1</v>
      </c>
      <c r="P37" s="45">
        <v>7</v>
      </c>
      <c r="Q37" s="45">
        <v>1</v>
      </c>
      <c r="R37" s="46">
        <v>1</v>
      </c>
    </row>
    <row r="38" spans="1:18" ht="15.75" x14ac:dyDescent="0.25">
      <c r="A38" s="43">
        <v>37</v>
      </c>
      <c r="B38" s="44"/>
      <c r="C38" s="45"/>
      <c r="D38" s="45"/>
      <c r="E38" s="45"/>
      <c r="F38" s="45"/>
      <c r="G38" s="45"/>
      <c r="H38" s="45"/>
      <c r="I38" s="45"/>
      <c r="J38" s="45"/>
      <c r="K38" s="45"/>
      <c r="L38" s="45"/>
      <c r="M38" s="45"/>
      <c r="N38" s="45"/>
      <c r="O38" s="45"/>
      <c r="P38" s="45"/>
      <c r="Q38" s="45"/>
      <c r="R38" s="46"/>
    </row>
    <row r="39" spans="1:18" ht="15.75" x14ac:dyDescent="0.25">
      <c r="A39" s="43">
        <v>38</v>
      </c>
      <c r="B39" s="44">
        <v>4156</v>
      </c>
      <c r="C39" s="45">
        <v>34</v>
      </c>
      <c r="D39" s="45" t="s">
        <v>120</v>
      </c>
      <c r="E39" s="45">
        <v>0</v>
      </c>
      <c r="F39" s="45">
        <v>0</v>
      </c>
      <c r="G39" s="45">
        <v>1</v>
      </c>
      <c r="H39" s="45">
        <v>1</v>
      </c>
      <c r="I39" s="45">
        <v>0</v>
      </c>
      <c r="J39" s="45">
        <v>12</v>
      </c>
      <c r="K39" s="45">
        <v>5</v>
      </c>
      <c r="L39" s="45">
        <v>2800</v>
      </c>
      <c r="M39" s="45" t="s">
        <v>150</v>
      </c>
      <c r="N39" s="45">
        <v>3</v>
      </c>
      <c r="O39" s="45">
        <v>1</v>
      </c>
      <c r="P39" s="45">
        <v>5</v>
      </c>
      <c r="Q39" s="45">
        <v>1</v>
      </c>
      <c r="R39" s="46">
        <v>1</v>
      </c>
    </row>
    <row r="40" spans="1:18" ht="15.75" x14ac:dyDescent="0.25">
      <c r="A40" s="43">
        <v>39</v>
      </c>
      <c r="B40" s="44">
        <v>4157</v>
      </c>
      <c r="C40" s="45">
        <v>27</v>
      </c>
      <c r="D40" s="45" t="s">
        <v>120</v>
      </c>
      <c r="E40" s="45">
        <v>0</v>
      </c>
      <c r="F40" s="45">
        <v>0</v>
      </c>
      <c r="G40" s="45">
        <v>1</v>
      </c>
      <c r="H40" s="45">
        <v>1</v>
      </c>
      <c r="I40" s="45">
        <v>0</v>
      </c>
      <c r="J40" s="45">
        <v>14</v>
      </c>
      <c r="K40" s="45">
        <v>5</v>
      </c>
      <c r="L40" s="45">
        <v>1600</v>
      </c>
      <c r="M40" s="45" t="s">
        <v>151</v>
      </c>
      <c r="N40" s="45">
        <v>4</v>
      </c>
      <c r="O40" s="45">
        <v>1</v>
      </c>
      <c r="P40" s="45">
        <v>6</v>
      </c>
      <c r="Q40" s="45">
        <v>1</v>
      </c>
      <c r="R40" s="46">
        <v>1</v>
      </c>
    </row>
    <row r="41" spans="1:18" ht="15.75" x14ac:dyDescent="0.25">
      <c r="A41" s="43">
        <v>40</v>
      </c>
      <c r="B41" s="44">
        <v>4286</v>
      </c>
      <c r="C41" s="45">
        <v>61</v>
      </c>
      <c r="D41" s="45" t="s">
        <v>120</v>
      </c>
      <c r="E41" s="45">
        <v>0</v>
      </c>
      <c r="F41" s="45">
        <v>0</v>
      </c>
      <c r="G41" s="45">
        <v>1</v>
      </c>
      <c r="H41" s="45">
        <v>1</v>
      </c>
      <c r="I41" s="45">
        <v>0</v>
      </c>
      <c r="J41" s="45">
        <v>6</v>
      </c>
      <c r="K41" s="45">
        <v>5</v>
      </c>
      <c r="L41" s="45">
        <v>1200</v>
      </c>
      <c r="M41" s="45">
        <v>0</v>
      </c>
      <c r="N41" s="45">
        <v>0</v>
      </c>
      <c r="O41" s="45">
        <v>0</v>
      </c>
      <c r="P41" s="45">
        <v>1</v>
      </c>
      <c r="Q41" s="45">
        <v>1</v>
      </c>
      <c r="R41" s="46">
        <v>1</v>
      </c>
    </row>
    <row r="42" spans="1:18" ht="15.75" x14ac:dyDescent="0.25">
      <c r="A42" s="43">
        <v>41</v>
      </c>
      <c r="B42" s="44">
        <v>4154</v>
      </c>
      <c r="C42" s="45">
        <v>36</v>
      </c>
      <c r="D42" s="45" t="s">
        <v>120</v>
      </c>
      <c r="E42" s="45">
        <v>0</v>
      </c>
      <c r="F42" s="45">
        <v>0</v>
      </c>
      <c r="G42" s="45">
        <v>1</v>
      </c>
      <c r="H42" s="45">
        <v>1</v>
      </c>
      <c r="I42" s="45">
        <v>0</v>
      </c>
      <c r="J42" s="45">
        <v>9</v>
      </c>
      <c r="K42" s="45">
        <v>5</v>
      </c>
      <c r="L42" s="45">
        <v>2000</v>
      </c>
      <c r="M42" s="45" t="s">
        <v>152</v>
      </c>
      <c r="N42" s="45">
        <v>2</v>
      </c>
      <c r="O42" s="45">
        <v>1</v>
      </c>
      <c r="P42" s="45">
        <v>4</v>
      </c>
      <c r="Q42" s="45">
        <v>1</v>
      </c>
      <c r="R42" s="46">
        <v>1</v>
      </c>
    </row>
    <row r="43" spans="1:18" ht="15.75" x14ac:dyDescent="0.25">
      <c r="A43" s="43">
        <v>42</v>
      </c>
      <c r="B43" s="44">
        <v>4210</v>
      </c>
      <c r="C43" s="45">
        <v>38</v>
      </c>
      <c r="D43" s="45" t="s">
        <v>120</v>
      </c>
      <c r="E43" s="45">
        <v>0</v>
      </c>
      <c r="F43" s="45">
        <v>0</v>
      </c>
      <c r="G43" s="45">
        <v>0</v>
      </c>
      <c r="H43" s="45">
        <v>8</v>
      </c>
      <c r="I43" s="45">
        <v>0</v>
      </c>
      <c r="J43" s="45">
        <v>12</v>
      </c>
      <c r="K43" s="45">
        <v>5</v>
      </c>
      <c r="L43" s="45">
        <v>0</v>
      </c>
      <c r="M43" s="45" t="s">
        <v>153</v>
      </c>
      <c r="N43" s="45">
        <v>2</v>
      </c>
      <c r="O43" s="45">
        <v>1</v>
      </c>
      <c r="P43" s="45">
        <v>4</v>
      </c>
      <c r="Q43" s="45">
        <v>1</v>
      </c>
      <c r="R43" s="46">
        <v>1</v>
      </c>
    </row>
    <row r="44" spans="1:18" ht="15.75" x14ac:dyDescent="0.25">
      <c r="A44" s="43">
        <v>43</v>
      </c>
      <c r="B44" s="44">
        <v>4209</v>
      </c>
      <c r="C44" s="45">
        <v>32</v>
      </c>
      <c r="D44" s="45" t="s">
        <v>120</v>
      </c>
      <c r="E44" s="45">
        <v>0</v>
      </c>
      <c r="F44" s="45">
        <v>0</v>
      </c>
      <c r="G44" s="45">
        <v>0</v>
      </c>
      <c r="H44" s="45">
        <v>8</v>
      </c>
      <c r="I44" s="45">
        <v>0</v>
      </c>
      <c r="J44" s="45">
        <v>15</v>
      </c>
      <c r="K44" s="45">
        <v>5</v>
      </c>
      <c r="L44" s="45">
        <v>0</v>
      </c>
      <c r="M44" s="45" t="s">
        <v>154</v>
      </c>
      <c r="N44" s="45">
        <v>2</v>
      </c>
      <c r="O44" s="45">
        <v>1</v>
      </c>
      <c r="P44" s="45">
        <v>4</v>
      </c>
      <c r="Q44" s="45">
        <v>1</v>
      </c>
      <c r="R44" s="46">
        <v>1</v>
      </c>
    </row>
    <row r="45" spans="1:18" ht="15.75" x14ac:dyDescent="0.25">
      <c r="A45" s="43">
        <v>44</v>
      </c>
      <c r="B45" s="44">
        <v>4212</v>
      </c>
      <c r="C45" s="45">
        <v>53</v>
      </c>
      <c r="D45" s="45" t="s">
        <v>120</v>
      </c>
      <c r="E45" s="45">
        <v>0</v>
      </c>
      <c r="F45" s="45">
        <v>0</v>
      </c>
      <c r="G45" s="45">
        <v>1</v>
      </c>
      <c r="H45" s="45">
        <v>1</v>
      </c>
      <c r="I45" s="45">
        <v>0</v>
      </c>
      <c r="J45" s="45">
        <v>6</v>
      </c>
      <c r="K45" s="45">
        <v>5</v>
      </c>
      <c r="L45" s="45">
        <v>2000</v>
      </c>
      <c r="M45" s="45">
        <v>0</v>
      </c>
      <c r="N45" s="45">
        <v>1</v>
      </c>
      <c r="O45" s="45">
        <v>3</v>
      </c>
      <c r="P45" s="45">
        <v>5</v>
      </c>
      <c r="Q45" s="45">
        <v>1</v>
      </c>
      <c r="R45" s="46">
        <v>1</v>
      </c>
    </row>
    <row r="46" spans="1:18" ht="15.75" x14ac:dyDescent="0.25">
      <c r="A46" s="43">
        <v>45</v>
      </c>
      <c r="B46" s="44">
        <v>4211</v>
      </c>
      <c r="C46" s="45">
        <v>31</v>
      </c>
      <c r="D46" s="45" t="s">
        <v>120</v>
      </c>
      <c r="E46" s="45">
        <v>0</v>
      </c>
      <c r="F46" s="45">
        <v>1</v>
      </c>
      <c r="G46" s="45">
        <v>1</v>
      </c>
      <c r="H46" s="45">
        <v>1</v>
      </c>
      <c r="I46" s="45">
        <v>0</v>
      </c>
      <c r="J46" s="45">
        <v>15</v>
      </c>
      <c r="K46" s="45">
        <v>5</v>
      </c>
      <c r="L46" s="45">
        <v>2000</v>
      </c>
      <c r="M46" s="45">
        <v>0</v>
      </c>
      <c r="N46" s="45">
        <v>1</v>
      </c>
      <c r="O46" s="45">
        <v>3</v>
      </c>
      <c r="P46" s="45">
        <v>5</v>
      </c>
      <c r="Q46" s="45">
        <v>1</v>
      </c>
      <c r="R46" s="46">
        <v>1</v>
      </c>
    </row>
    <row r="47" spans="1:18" ht="15.75" x14ac:dyDescent="0.25">
      <c r="A47" s="47">
        <v>46</v>
      </c>
      <c r="B47" s="48">
        <v>3487</v>
      </c>
      <c r="C47" s="45">
        <v>27</v>
      </c>
      <c r="D47" s="45" t="s">
        <v>120</v>
      </c>
      <c r="E47" s="45">
        <v>0</v>
      </c>
      <c r="F47" s="45">
        <v>0</v>
      </c>
      <c r="G47" s="45">
        <v>1</v>
      </c>
      <c r="H47" s="45">
        <v>1</v>
      </c>
      <c r="I47" s="45">
        <v>0</v>
      </c>
      <c r="J47" s="45">
        <v>9</v>
      </c>
      <c r="K47" s="45">
        <v>5</v>
      </c>
      <c r="L47" s="45">
        <v>600</v>
      </c>
      <c r="M47" s="45" t="s">
        <v>155</v>
      </c>
      <c r="N47" s="45">
        <v>2</v>
      </c>
      <c r="O47" s="45">
        <v>3</v>
      </c>
      <c r="P47" s="45">
        <v>6</v>
      </c>
      <c r="Q47" s="45">
        <v>1</v>
      </c>
      <c r="R47" s="46">
        <v>1</v>
      </c>
    </row>
    <row r="48" spans="1:18" ht="15.75" x14ac:dyDescent="0.25">
      <c r="A48" s="47">
        <v>47</v>
      </c>
      <c r="B48" s="48"/>
      <c r="C48" s="45"/>
      <c r="D48" s="45"/>
      <c r="E48" s="45"/>
      <c r="F48" s="45"/>
      <c r="G48" s="45"/>
      <c r="H48" s="45"/>
      <c r="I48" s="45"/>
      <c r="J48" s="45"/>
      <c r="K48" s="45"/>
      <c r="L48" s="45"/>
      <c r="M48" s="45"/>
      <c r="N48" s="45"/>
      <c r="O48" s="45"/>
      <c r="P48" s="45"/>
      <c r="Q48" s="45"/>
      <c r="R48" s="46"/>
    </row>
    <row r="49" spans="1:18" ht="15.75" x14ac:dyDescent="0.25">
      <c r="A49" s="43">
        <v>48</v>
      </c>
      <c r="B49" s="44">
        <v>4214</v>
      </c>
      <c r="C49" s="45">
        <v>38</v>
      </c>
      <c r="D49" s="45" t="s">
        <v>120</v>
      </c>
      <c r="E49" s="45">
        <v>0</v>
      </c>
      <c r="F49" s="45">
        <v>0</v>
      </c>
      <c r="G49" s="45">
        <v>1</v>
      </c>
      <c r="H49" s="45">
        <v>1</v>
      </c>
      <c r="I49" s="45">
        <v>0</v>
      </c>
      <c r="J49" s="45">
        <v>12</v>
      </c>
      <c r="K49" s="45">
        <v>5</v>
      </c>
      <c r="L49" s="45">
        <v>1800</v>
      </c>
      <c r="M49" s="45" t="s">
        <v>156</v>
      </c>
      <c r="N49" s="45">
        <v>2</v>
      </c>
      <c r="O49" s="45">
        <v>2</v>
      </c>
      <c r="P49" s="45">
        <v>5</v>
      </c>
      <c r="Q49" s="45">
        <v>1</v>
      </c>
      <c r="R49" s="46">
        <v>1</v>
      </c>
    </row>
    <row r="50" spans="1:18" ht="15.75" x14ac:dyDescent="0.25">
      <c r="A50" s="43">
        <v>49</v>
      </c>
      <c r="B50" s="44">
        <v>4206</v>
      </c>
      <c r="C50" s="45">
        <v>28</v>
      </c>
      <c r="D50" s="45" t="s">
        <v>120</v>
      </c>
      <c r="E50" s="45">
        <v>0</v>
      </c>
      <c r="F50" s="45">
        <v>0</v>
      </c>
      <c r="G50" s="45">
        <v>1</v>
      </c>
      <c r="H50" s="45">
        <v>1</v>
      </c>
      <c r="I50" s="45">
        <v>0</v>
      </c>
      <c r="J50" s="45">
        <v>12</v>
      </c>
      <c r="K50" s="45">
        <v>5</v>
      </c>
      <c r="L50" s="45">
        <v>3000</v>
      </c>
      <c r="M50" s="45" t="s">
        <v>157</v>
      </c>
      <c r="N50" s="45">
        <v>7</v>
      </c>
      <c r="O50" s="45">
        <v>0</v>
      </c>
      <c r="P50" s="45">
        <v>8</v>
      </c>
      <c r="Q50" s="45">
        <v>1</v>
      </c>
      <c r="R50" s="46">
        <v>1</v>
      </c>
    </row>
    <row r="51" spans="1:18" ht="15.75" x14ac:dyDescent="0.25">
      <c r="A51" s="43">
        <v>50</v>
      </c>
      <c r="B51" s="44">
        <v>4208</v>
      </c>
      <c r="C51" s="45">
        <v>32</v>
      </c>
      <c r="D51" s="45" t="s">
        <v>120</v>
      </c>
      <c r="E51" s="45">
        <v>0</v>
      </c>
      <c r="F51" s="45">
        <v>0</v>
      </c>
      <c r="G51" s="45">
        <v>0</v>
      </c>
      <c r="H51" s="45">
        <v>8</v>
      </c>
      <c r="I51" s="45">
        <v>0</v>
      </c>
      <c r="J51" s="45">
        <v>14</v>
      </c>
      <c r="K51" s="45">
        <v>5</v>
      </c>
      <c r="L51" s="45">
        <v>0</v>
      </c>
      <c r="M51" s="45" t="s">
        <v>158</v>
      </c>
      <c r="N51" s="45">
        <v>2</v>
      </c>
      <c r="O51" s="45">
        <v>1</v>
      </c>
      <c r="P51" s="45">
        <v>4</v>
      </c>
      <c r="Q51" s="45">
        <v>1</v>
      </c>
      <c r="R51" s="46">
        <v>1</v>
      </c>
    </row>
    <row r="52" spans="1:18" ht="15.75" x14ac:dyDescent="0.25">
      <c r="A52" s="43">
        <v>51</v>
      </c>
      <c r="B52" s="44">
        <v>4357</v>
      </c>
      <c r="C52" s="45">
        <v>25</v>
      </c>
      <c r="D52" s="45" t="s">
        <v>120</v>
      </c>
      <c r="E52" s="45">
        <v>0</v>
      </c>
      <c r="F52" s="45">
        <v>1</v>
      </c>
      <c r="G52" s="45">
        <v>0</v>
      </c>
      <c r="H52" s="45">
        <v>8</v>
      </c>
      <c r="I52" s="45">
        <v>0</v>
      </c>
      <c r="J52" s="45">
        <v>12</v>
      </c>
      <c r="K52" s="45">
        <v>5</v>
      </c>
      <c r="L52" s="45">
        <v>0</v>
      </c>
      <c r="M52" s="45" t="s">
        <v>154</v>
      </c>
      <c r="N52" s="45">
        <v>2</v>
      </c>
      <c r="O52" s="45">
        <v>1</v>
      </c>
      <c r="P52" s="45">
        <v>4</v>
      </c>
      <c r="Q52" s="45">
        <v>1</v>
      </c>
      <c r="R52" s="46">
        <v>1</v>
      </c>
    </row>
    <row r="53" spans="1:18" ht="15.75" x14ac:dyDescent="0.25">
      <c r="A53" s="43">
        <v>52</v>
      </c>
      <c r="B53" s="44">
        <v>4207</v>
      </c>
      <c r="C53" s="45">
        <v>27</v>
      </c>
      <c r="D53" s="45" t="s">
        <v>120</v>
      </c>
      <c r="E53" s="45">
        <v>0</v>
      </c>
      <c r="F53" s="45">
        <v>1</v>
      </c>
      <c r="G53" s="45">
        <v>1</v>
      </c>
      <c r="H53" s="45">
        <v>1</v>
      </c>
      <c r="I53" s="45">
        <v>0</v>
      </c>
      <c r="J53" s="45">
        <v>14</v>
      </c>
      <c r="K53" s="45">
        <v>5</v>
      </c>
      <c r="L53" s="45" t="s">
        <v>130</v>
      </c>
      <c r="M53" s="45" t="s">
        <v>159</v>
      </c>
      <c r="N53" s="45">
        <v>3</v>
      </c>
      <c r="O53" s="45">
        <v>1</v>
      </c>
      <c r="P53" s="45">
        <v>5</v>
      </c>
      <c r="Q53" s="45">
        <v>1</v>
      </c>
      <c r="R53" s="46">
        <v>1</v>
      </c>
    </row>
    <row r="54" spans="1:18" ht="15.75" x14ac:dyDescent="0.25">
      <c r="A54" s="43">
        <v>53</v>
      </c>
      <c r="B54" s="44">
        <v>4227</v>
      </c>
      <c r="C54" s="45">
        <v>34</v>
      </c>
      <c r="D54" s="45" t="s">
        <v>120</v>
      </c>
      <c r="E54" s="45">
        <v>0</v>
      </c>
      <c r="F54" s="45">
        <v>1</v>
      </c>
      <c r="G54" s="45">
        <v>1</v>
      </c>
      <c r="H54" s="45">
        <v>1</v>
      </c>
      <c r="I54" s="45">
        <v>0</v>
      </c>
      <c r="J54" s="45">
        <v>12</v>
      </c>
      <c r="K54" s="45">
        <v>5</v>
      </c>
      <c r="L54" s="45">
        <v>4000</v>
      </c>
      <c r="M54" s="45" t="s">
        <v>160</v>
      </c>
      <c r="N54" s="45">
        <v>3</v>
      </c>
      <c r="O54" s="45">
        <v>1</v>
      </c>
      <c r="P54" s="45">
        <v>5</v>
      </c>
      <c r="Q54" s="45">
        <v>1</v>
      </c>
      <c r="R54" s="46">
        <v>1</v>
      </c>
    </row>
    <row r="55" spans="1:18" ht="15.75" x14ac:dyDescent="0.25">
      <c r="A55" s="43">
        <v>54</v>
      </c>
      <c r="B55" s="44">
        <v>4215</v>
      </c>
      <c r="C55" s="45">
        <v>38</v>
      </c>
      <c r="D55" s="45" t="s">
        <v>120</v>
      </c>
      <c r="E55" s="45">
        <v>0</v>
      </c>
      <c r="F55" s="45">
        <v>0</v>
      </c>
      <c r="G55" s="45">
        <v>1</v>
      </c>
      <c r="H55" s="45">
        <v>1</v>
      </c>
      <c r="I55" s="45">
        <v>0</v>
      </c>
      <c r="J55" s="45">
        <v>12</v>
      </c>
      <c r="K55" s="45">
        <v>5</v>
      </c>
      <c r="L55" s="45">
        <v>2000</v>
      </c>
      <c r="M55" s="45" t="s">
        <v>161</v>
      </c>
      <c r="N55" s="45">
        <v>3</v>
      </c>
      <c r="O55" s="45">
        <v>1</v>
      </c>
      <c r="P55" s="45">
        <v>5</v>
      </c>
      <c r="Q55" s="45">
        <v>1</v>
      </c>
      <c r="R55" s="46">
        <v>1</v>
      </c>
    </row>
    <row r="56" spans="1:18" ht="15.75" x14ac:dyDescent="0.25">
      <c r="A56" s="43">
        <v>55</v>
      </c>
      <c r="B56" s="44">
        <v>4217</v>
      </c>
      <c r="C56" s="45">
        <v>26</v>
      </c>
      <c r="D56" s="45" t="s">
        <v>120</v>
      </c>
      <c r="E56" s="45">
        <v>0</v>
      </c>
      <c r="F56" s="45">
        <v>0</v>
      </c>
      <c r="G56" s="45">
        <v>1</v>
      </c>
      <c r="H56" s="45">
        <v>1</v>
      </c>
      <c r="I56" s="45">
        <v>0</v>
      </c>
      <c r="J56" s="45">
        <v>14</v>
      </c>
      <c r="K56" s="45">
        <v>5</v>
      </c>
      <c r="L56" s="45">
        <v>1800</v>
      </c>
      <c r="M56" s="45" t="s">
        <v>162</v>
      </c>
      <c r="N56" s="45">
        <v>2</v>
      </c>
      <c r="O56" s="45">
        <v>0</v>
      </c>
      <c r="P56" s="45">
        <v>3</v>
      </c>
      <c r="Q56" s="45">
        <v>1</v>
      </c>
      <c r="R56" s="46">
        <v>1</v>
      </c>
    </row>
    <row r="57" spans="1:18" ht="15.75" x14ac:dyDescent="0.25">
      <c r="A57" s="43">
        <v>56</v>
      </c>
      <c r="B57" s="44">
        <v>4216</v>
      </c>
      <c r="C57" s="45">
        <v>36</v>
      </c>
      <c r="D57" s="45" t="s">
        <v>120</v>
      </c>
      <c r="E57" s="45">
        <v>0</v>
      </c>
      <c r="F57" s="45">
        <v>0</v>
      </c>
      <c r="G57" s="45">
        <v>1</v>
      </c>
      <c r="H57" s="45">
        <v>1</v>
      </c>
      <c r="I57" s="45">
        <v>0</v>
      </c>
      <c r="J57" s="45">
        <v>16</v>
      </c>
      <c r="K57" s="45">
        <v>5</v>
      </c>
      <c r="L57" s="45" t="s">
        <v>126</v>
      </c>
      <c r="M57" s="45">
        <v>4</v>
      </c>
      <c r="N57" s="45">
        <v>1</v>
      </c>
      <c r="O57" s="45">
        <v>1</v>
      </c>
      <c r="P57" s="45">
        <v>3</v>
      </c>
      <c r="Q57" s="45">
        <v>1</v>
      </c>
      <c r="R57" s="46">
        <v>1</v>
      </c>
    </row>
    <row r="58" spans="1:18" ht="15.75" x14ac:dyDescent="0.25">
      <c r="A58" s="43">
        <v>57</v>
      </c>
      <c r="B58" s="44">
        <v>4225</v>
      </c>
      <c r="C58" s="45">
        <v>36</v>
      </c>
      <c r="D58" s="45" t="s">
        <v>120</v>
      </c>
      <c r="E58" s="45">
        <v>0</v>
      </c>
      <c r="F58" s="45">
        <v>0</v>
      </c>
      <c r="G58" s="45">
        <v>1</v>
      </c>
      <c r="H58" s="45">
        <v>1</v>
      </c>
      <c r="I58" s="45">
        <v>0</v>
      </c>
      <c r="J58" s="45">
        <v>14</v>
      </c>
      <c r="K58" s="45">
        <v>5</v>
      </c>
      <c r="L58" s="45">
        <v>2200</v>
      </c>
      <c r="M58" s="45" t="s">
        <v>163</v>
      </c>
      <c r="N58" s="45">
        <v>4</v>
      </c>
      <c r="O58" s="45">
        <v>1</v>
      </c>
      <c r="P58" s="45">
        <v>6</v>
      </c>
      <c r="Q58" s="45">
        <v>1</v>
      </c>
      <c r="R58" s="46">
        <v>1</v>
      </c>
    </row>
    <row r="59" spans="1:18" ht="15.75" x14ac:dyDescent="0.25">
      <c r="A59" s="43">
        <v>58</v>
      </c>
      <c r="B59" s="44">
        <v>4223</v>
      </c>
      <c r="C59" s="45">
        <v>37</v>
      </c>
      <c r="D59" s="45" t="s">
        <v>120</v>
      </c>
      <c r="E59" s="45">
        <v>0</v>
      </c>
      <c r="F59" s="45">
        <v>0</v>
      </c>
      <c r="G59" s="45">
        <v>1</v>
      </c>
      <c r="H59" s="45">
        <v>1</v>
      </c>
      <c r="I59" s="45">
        <v>0</v>
      </c>
      <c r="J59" s="45">
        <v>12</v>
      </c>
      <c r="K59" s="45">
        <v>5</v>
      </c>
      <c r="L59" s="45">
        <v>0</v>
      </c>
      <c r="M59" s="45" t="s">
        <v>164</v>
      </c>
      <c r="N59" s="45">
        <v>3</v>
      </c>
      <c r="O59" s="45">
        <v>1</v>
      </c>
      <c r="P59" s="45">
        <v>5</v>
      </c>
      <c r="Q59" s="45">
        <v>1</v>
      </c>
      <c r="R59" s="46">
        <v>1</v>
      </c>
    </row>
    <row r="60" spans="1:18" ht="15.75" x14ac:dyDescent="0.25">
      <c r="A60" s="43">
        <v>59</v>
      </c>
      <c r="B60" s="44">
        <v>4218</v>
      </c>
      <c r="C60" s="45">
        <v>45</v>
      </c>
      <c r="D60" s="45" t="s">
        <v>120</v>
      </c>
      <c r="E60" s="45">
        <v>0</v>
      </c>
      <c r="F60" s="45">
        <v>0</v>
      </c>
      <c r="G60" s="45">
        <v>1</v>
      </c>
      <c r="H60" s="45">
        <v>1</v>
      </c>
      <c r="I60" s="45">
        <v>0</v>
      </c>
      <c r="J60" s="45">
        <v>12</v>
      </c>
      <c r="K60" s="45">
        <v>5</v>
      </c>
      <c r="L60" s="45">
        <v>1400</v>
      </c>
      <c r="M60" s="45" t="s">
        <v>165</v>
      </c>
      <c r="N60" s="45">
        <v>3</v>
      </c>
      <c r="O60" s="45">
        <v>2</v>
      </c>
      <c r="P60" s="45">
        <v>6</v>
      </c>
      <c r="Q60" s="45">
        <v>1</v>
      </c>
      <c r="R60" s="46">
        <v>1</v>
      </c>
    </row>
    <row r="61" spans="1:18" ht="15.75" x14ac:dyDescent="0.25">
      <c r="A61" s="43">
        <v>60</v>
      </c>
      <c r="B61" s="44">
        <v>4221</v>
      </c>
      <c r="C61" s="45">
        <v>27</v>
      </c>
      <c r="D61" s="45" t="s">
        <v>120</v>
      </c>
      <c r="E61" s="45">
        <v>0</v>
      </c>
      <c r="F61" s="45">
        <v>0</v>
      </c>
      <c r="G61" s="45">
        <v>1</v>
      </c>
      <c r="H61" s="45">
        <v>1</v>
      </c>
      <c r="I61" s="45">
        <v>0</v>
      </c>
      <c r="J61" s="45">
        <v>12</v>
      </c>
      <c r="K61" s="45">
        <v>5</v>
      </c>
      <c r="L61" s="45">
        <v>0</v>
      </c>
      <c r="M61" s="45">
        <v>0</v>
      </c>
      <c r="N61" s="45">
        <v>0</v>
      </c>
      <c r="O61" s="45">
        <v>2</v>
      </c>
      <c r="P61" s="45">
        <v>3</v>
      </c>
      <c r="Q61" s="45">
        <v>1</v>
      </c>
      <c r="R61" s="46">
        <v>1</v>
      </c>
    </row>
    <row r="62" spans="1:18" ht="15.75" x14ac:dyDescent="0.25">
      <c r="A62" s="43">
        <v>61</v>
      </c>
      <c r="B62" s="44">
        <v>4321</v>
      </c>
      <c r="C62" s="45">
        <v>37</v>
      </c>
      <c r="D62" s="45" t="s">
        <v>120</v>
      </c>
      <c r="E62" s="45">
        <v>0</v>
      </c>
      <c r="F62" s="45">
        <v>0</v>
      </c>
      <c r="G62" s="45">
        <v>1</v>
      </c>
      <c r="H62" s="45">
        <v>1</v>
      </c>
      <c r="I62" s="45">
        <v>0</v>
      </c>
      <c r="J62" s="45">
        <v>9</v>
      </c>
      <c r="K62" s="45">
        <v>5</v>
      </c>
      <c r="L62" s="45">
        <v>380</v>
      </c>
      <c r="M62" s="45" t="s">
        <v>166</v>
      </c>
      <c r="N62" s="45">
        <v>4</v>
      </c>
      <c r="O62" s="45">
        <v>1</v>
      </c>
      <c r="P62" s="45">
        <v>6</v>
      </c>
      <c r="Q62" s="45">
        <v>1</v>
      </c>
      <c r="R62" s="46">
        <v>1</v>
      </c>
    </row>
    <row r="63" spans="1:18" ht="15.75" x14ac:dyDescent="0.25">
      <c r="A63" s="43">
        <v>62</v>
      </c>
      <c r="B63" s="44">
        <v>4388</v>
      </c>
      <c r="C63" s="45">
        <v>32</v>
      </c>
      <c r="D63" s="45" t="s">
        <v>120</v>
      </c>
      <c r="E63" s="45">
        <v>0</v>
      </c>
      <c r="F63" s="45">
        <v>0</v>
      </c>
      <c r="G63" s="45">
        <v>1</v>
      </c>
      <c r="H63" s="45">
        <v>1</v>
      </c>
      <c r="I63" s="45">
        <v>0</v>
      </c>
      <c r="J63" s="45">
        <v>9</v>
      </c>
      <c r="K63" s="45">
        <v>5</v>
      </c>
      <c r="L63" s="45">
        <v>2000</v>
      </c>
      <c r="M63" s="45" t="s">
        <v>167</v>
      </c>
      <c r="N63" s="45">
        <v>4</v>
      </c>
      <c r="O63" s="45">
        <v>1</v>
      </c>
      <c r="P63" s="45">
        <v>6</v>
      </c>
      <c r="Q63" s="45">
        <v>3</v>
      </c>
      <c r="R63" s="46">
        <v>2</v>
      </c>
    </row>
    <row r="64" spans="1:18" ht="15.75" x14ac:dyDescent="0.25">
      <c r="A64" s="43">
        <v>63</v>
      </c>
      <c r="B64" s="44">
        <v>4323</v>
      </c>
      <c r="C64" s="45">
        <v>45</v>
      </c>
      <c r="D64" s="45" t="s">
        <v>120</v>
      </c>
      <c r="E64" s="45">
        <v>0</v>
      </c>
      <c r="F64" s="45">
        <v>0</v>
      </c>
      <c r="G64" s="45">
        <v>1</v>
      </c>
      <c r="H64" s="45">
        <v>1</v>
      </c>
      <c r="I64" s="45">
        <v>0</v>
      </c>
      <c r="J64" s="45">
        <v>11</v>
      </c>
      <c r="K64" s="45">
        <v>5</v>
      </c>
      <c r="L64" s="45">
        <v>1200</v>
      </c>
      <c r="M64" s="45" t="s">
        <v>168</v>
      </c>
      <c r="N64" s="45">
        <v>3</v>
      </c>
      <c r="O64" s="45">
        <v>1</v>
      </c>
      <c r="P64" s="45">
        <v>5</v>
      </c>
      <c r="Q64" s="45">
        <v>1</v>
      </c>
      <c r="R64" s="46">
        <v>1</v>
      </c>
    </row>
    <row r="65" spans="1:18" ht="15.75" x14ac:dyDescent="0.25">
      <c r="A65" s="43">
        <v>64</v>
      </c>
      <c r="B65" s="44">
        <v>4387</v>
      </c>
      <c r="C65" s="45">
        <v>29</v>
      </c>
      <c r="D65" s="45" t="s">
        <v>120</v>
      </c>
      <c r="E65" s="45">
        <v>0</v>
      </c>
      <c r="F65" s="45">
        <v>1</v>
      </c>
      <c r="G65" s="45">
        <v>1</v>
      </c>
      <c r="H65" s="45">
        <v>1</v>
      </c>
      <c r="I65" s="45">
        <v>0</v>
      </c>
      <c r="J65" s="45">
        <v>12</v>
      </c>
      <c r="K65" s="45">
        <v>5</v>
      </c>
      <c r="L65" s="45">
        <v>1300</v>
      </c>
      <c r="M65" s="45" t="s">
        <v>169</v>
      </c>
      <c r="N65" s="45">
        <v>3</v>
      </c>
      <c r="O65" s="45">
        <v>1</v>
      </c>
      <c r="P65" s="45">
        <v>5</v>
      </c>
      <c r="Q65" s="45">
        <v>1</v>
      </c>
      <c r="R65" s="46">
        <v>2</v>
      </c>
    </row>
    <row r="66" spans="1:18" ht="15.75" x14ac:dyDescent="0.25">
      <c r="A66" s="43">
        <v>65</v>
      </c>
      <c r="B66" s="44">
        <v>4325</v>
      </c>
      <c r="C66" s="45">
        <v>25</v>
      </c>
      <c r="D66" s="45" t="s">
        <v>120</v>
      </c>
      <c r="E66" s="45">
        <v>0</v>
      </c>
      <c r="F66" s="45">
        <v>1</v>
      </c>
      <c r="G66" s="45">
        <v>1</v>
      </c>
      <c r="H66" s="45">
        <v>1</v>
      </c>
      <c r="I66" s="45">
        <v>0</v>
      </c>
      <c r="J66" s="45">
        <v>12</v>
      </c>
      <c r="K66" s="45">
        <v>5</v>
      </c>
      <c r="L66" s="45">
        <v>1400</v>
      </c>
      <c r="M66" s="45" t="s">
        <v>170</v>
      </c>
      <c r="N66" s="45">
        <v>3</v>
      </c>
      <c r="O66" s="45">
        <v>5</v>
      </c>
      <c r="P66" s="45">
        <v>9</v>
      </c>
      <c r="Q66" s="45">
        <v>1</v>
      </c>
      <c r="R66" s="46">
        <v>1</v>
      </c>
    </row>
    <row r="67" spans="1:18" ht="15.75" x14ac:dyDescent="0.25">
      <c r="A67" s="43">
        <v>66</v>
      </c>
      <c r="B67" s="44">
        <v>4324</v>
      </c>
      <c r="C67" s="45">
        <v>48</v>
      </c>
      <c r="D67" s="45" t="s">
        <v>120</v>
      </c>
      <c r="E67" s="45">
        <v>0</v>
      </c>
      <c r="F67" s="45">
        <v>0</v>
      </c>
      <c r="G67" s="45">
        <v>1</v>
      </c>
      <c r="H67" s="45">
        <v>1</v>
      </c>
      <c r="I67" s="45">
        <v>0</v>
      </c>
      <c r="J67" s="45">
        <v>14</v>
      </c>
      <c r="K67" s="45">
        <v>5</v>
      </c>
      <c r="L67" s="45">
        <v>0</v>
      </c>
      <c r="M67" s="45" t="s">
        <v>170</v>
      </c>
      <c r="N67" s="45">
        <v>3</v>
      </c>
      <c r="O67" s="45">
        <v>6</v>
      </c>
      <c r="P67" s="45">
        <v>10</v>
      </c>
      <c r="Q67" s="45">
        <v>1</v>
      </c>
      <c r="R67" s="46">
        <v>1</v>
      </c>
    </row>
    <row r="68" spans="1:18" ht="15.75" x14ac:dyDescent="0.25">
      <c r="A68" s="43">
        <v>67</v>
      </c>
      <c r="B68" s="44">
        <v>3296</v>
      </c>
      <c r="C68" s="45">
        <v>34</v>
      </c>
      <c r="D68" s="45" t="s">
        <v>120</v>
      </c>
      <c r="E68" s="45">
        <v>0</v>
      </c>
      <c r="F68" s="45">
        <v>0</v>
      </c>
      <c r="G68" s="45">
        <v>1</v>
      </c>
      <c r="H68" s="45">
        <v>1</v>
      </c>
      <c r="I68" s="45">
        <v>0</v>
      </c>
      <c r="J68" s="45">
        <v>8</v>
      </c>
      <c r="K68" s="45">
        <v>5</v>
      </c>
      <c r="L68" s="45">
        <v>0</v>
      </c>
      <c r="M68" s="45" t="s">
        <v>171</v>
      </c>
      <c r="N68" s="45">
        <v>3</v>
      </c>
      <c r="O68" s="45">
        <v>1</v>
      </c>
      <c r="P68" s="45">
        <v>5</v>
      </c>
      <c r="Q68" s="45">
        <v>1</v>
      </c>
      <c r="R68" s="46">
        <v>2</v>
      </c>
    </row>
    <row r="69" spans="1:18" ht="15.75" x14ac:dyDescent="0.25">
      <c r="A69" s="43">
        <v>68</v>
      </c>
      <c r="B69" s="44">
        <v>4368</v>
      </c>
      <c r="C69" s="45">
        <v>45</v>
      </c>
      <c r="D69" s="45" t="s">
        <v>120</v>
      </c>
      <c r="E69" s="45">
        <v>0</v>
      </c>
      <c r="F69" s="45">
        <v>0</v>
      </c>
      <c r="G69" s="45">
        <v>0</v>
      </c>
      <c r="H69" s="45">
        <v>1</v>
      </c>
      <c r="I69" s="45">
        <v>0</v>
      </c>
      <c r="J69" s="45">
        <v>14</v>
      </c>
      <c r="K69" s="45">
        <v>5</v>
      </c>
      <c r="L69" s="45">
        <v>2000</v>
      </c>
      <c r="M69" s="45">
        <v>9</v>
      </c>
      <c r="N69" s="45">
        <v>1</v>
      </c>
      <c r="O69" s="45">
        <v>1</v>
      </c>
      <c r="P69" s="45">
        <v>3</v>
      </c>
      <c r="Q69" s="45">
        <v>1</v>
      </c>
      <c r="R69" s="46">
        <v>2</v>
      </c>
    </row>
    <row r="70" spans="1:18" ht="15.75" x14ac:dyDescent="0.25">
      <c r="A70" s="43">
        <v>69</v>
      </c>
      <c r="B70" s="44">
        <v>4364</v>
      </c>
      <c r="C70" s="45">
        <v>29</v>
      </c>
      <c r="D70" s="45" t="s">
        <v>120</v>
      </c>
      <c r="E70" s="45">
        <v>0</v>
      </c>
      <c r="F70" s="45">
        <v>0</v>
      </c>
      <c r="G70" s="45">
        <v>1</v>
      </c>
      <c r="H70" s="45">
        <v>1</v>
      </c>
      <c r="I70" s="45">
        <v>0</v>
      </c>
      <c r="J70" s="45">
        <v>6</v>
      </c>
      <c r="K70" s="45">
        <v>5</v>
      </c>
      <c r="L70" s="45">
        <v>1400</v>
      </c>
      <c r="M70" s="45" t="s">
        <v>172</v>
      </c>
      <c r="N70" s="45">
        <v>2</v>
      </c>
      <c r="O70" s="45">
        <v>1</v>
      </c>
      <c r="P70" s="45">
        <v>4</v>
      </c>
      <c r="Q70" s="45">
        <v>1</v>
      </c>
      <c r="R70" s="46">
        <v>2</v>
      </c>
    </row>
    <row r="71" spans="1:18" ht="15.75" x14ac:dyDescent="0.25">
      <c r="A71" s="43">
        <v>70</v>
      </c>
      <c r="B71" s="44">
        <v>4363</v>
      </c>
      <c r="C71" s="45">
        <v>26</v>
      </c>
      <c r="D71" s="45" t="s">
        <v>120</v>
      </c>
      <c r="E71" s="45">
        <v>0</v>
      </c>
      <c r="F71" s="45">
        <v>0</v>
      </c>
      <c r="G71" s="45">
        <v>1</v>
      </c>
      <c r="H71" s="45">
        <v>1</v>
      </c>
      <c r="I71" s="45">
        <v>0</v>
      </c>
      <c r="J71" s="45">
        <v>12</v>
      </c>
      <c r="K71" s="45">
        <v>5</v>
      </c>
      <c r="L71" s="45">
        <v>1200</v>
      </c>
      <c r="M71" s="45">
        <v>6</v>
      </c>
      <c r="N71" s="45">
        <v>1</v>
      </c>
      <c r="O71" s="45">
        <v>1</v>
      </c>
      <c r="P71" s="45">
        <v>3</v>
      </c>
      <c r="Q71" s="45">
        <v>1</v>
      </c>
      <c r="R71" s="46">
        <v>2</v>
      </c>
    </row>
    <row r="72" spans="1:18" ht="15.75" x14ac:dyDescent="0.25">
      <c r="A72" s="43">
        <v>71</v>
      </c>
      <c r="B72" s="44">
        <v>4361</v>
      </c>
      <c r="C72" s="45">
        <v>67</v>
      </c>
      <c r="D72" s="45" t="s">
        <v>120</v>
      </c>
      <c r="E72" s="45">
        <v>0</v>
      </c>
      <c r="F72" s="45">
        <v>0</v>
      </c>
      <c r="G72" s="45">
        <v>1</v>
      </c>
      <c r="H72" s="45">
        <v>1</v>
      </c>
      <c r="I72" s="45">
        <v>0</v>
      </c>
      <c r="J72" s="45">
        <v>12</v>
      </c>
      <c r="K72" s="45">
        <v>5</v>
      </c>
      <c r="L72" s="45" t="s">
        <v>130</v>
      </c>
      <c r="M72" s="45">
        <v>17</v>
      </c>
      <c r="N72" s="45">
        <v>1</v>
      </c>
      <c r="O72" s="45">
        <v>1</v>
      </c>
      <c r="P72" s="45">
        <v>3</v>
      </c>
      <c r="Q72" s="45">
        <v>1</v>
      </c>
      <c r="R72" s="46">
        <v>2</v>
      </c>
    </row>
    <row r="73" spans="1:18" ht="16.5" thickBot="1" x14ac:dyDescent="0.3">
      <c r="A73" s="49">
        <v>72</v>
      </c>
      <c r="B73" s="50">
        <v>4366</v>
      </c>
      <c r="C73" s="51">
        <v>43</v>
      </c>
      <c r="D73" s="51" t="s">
        <v>120</v>
      </c>
      <c r="E73" s="51">
        <v>0</v>
      </c>
      <c r="F73" s="51">
        <v>0</v>
      </c>
      <c r="G73" s="51">
        <v>1</v>
      </c>
      <c r="H73" s="51">
        <v>1</v>
      </c>
      <c r="I73" s="51">
        <v>0</v>
      </c>
      <c r="J73" s="51">
        <v>12</v>
      </c>
      <c r="K73" s="51">
        <v>5</v>
      </c>
      <c r="L73" s="51" t="s">
        <v>126</v>
      </c>
      <c r="M73" s="51" t="s">
        <v>173</v>
      </c>
      <c r="N73" s="51">
        <v>2</v>
      </c>
      <c r="O73" s="51">
        <v>2</v>
      </c>
      <c r="P73" s="51">
        <v>5</v>
      </c>
      <c r="Q73" s="51">
        <v>1</v>
      </c>
      <c r="R73" s="52">
        <v>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61"/>
  <sheetViews>
    <sheetView zoomScale="70" zoomScaleNormal="70" workbookViewId="0"/>
  </sheetViews>
  <sheetFormatPr defaultRowHeight="15" x14ac:dyDescent="0.25"/>
  <cols>
    <col min="1" max="1" width="9.28515625" bestFit="1" customWidth="1"/>
    <col min="2" max="2" width="13.140625" bestFit="1" customWidth="1"/>
    <col min="3" max="3" width="11.5703125" bestFit="1" customWidth="1"/>
    <col min="4" max="4" width="12.5703125" bestFit="1" customWidth="1"/>
    <col min="5" max="5" width="11.140625" customWidth="1"/>
    <col min="6" max="6" width="20.5703125" bestFit="1" customWidth="1"/>
    <col min="7" max="7" width="11.140625" bestFit="1" customWidth="1"/>
    <col min="8" max="8" width="14.85546875" bestFit="1" customWidth="1"/>
    <col min="9" max="9" width="16" bestFit="1" customWidth="1"/>
    <col min="10" max="10" width="13.42578125" bestFit="1" customWidth="1"/>
    <col min="11" max="11" width="14.85546875" bestFit="1" customWidth="1"/>
    <col min="12" max="12" width="15.85546875" bestFit="1" customWidth="1"/>
    <col min="13" max="13" width="12" bestFit="1" customWidth="1"/>
    <col min="14" max="14" width="6.7109375" bestFit="1" customWidth="1"/>
    <col min="15" max="15" width="6.28515625" bestFit="1" customWidth="1"/>
    <col min="16" max="16" width="15.28515625" bestFit="1" customWidth="1"/>
    <col min="17" max="17" width="9" bestFit="1" customWidth="1"/>
    <col min="18" max="18" width="6.85546875" bestFit="1" customWidth="1"/>
    <col min="19" max="19" width="8.85546875" bestFit="1" customWidth="1"/>
    <col min="20" max="20" width="8.7109375" bestFit="1" customWidth="1"/>
    <col min="21" max="21" width="8.85546875" bestFit="1" customWidth="1"/>
    <col min="22" max="22" width="15.42578125" bestFit="1" customWidth="1"/>
    <col min="23" max="23" width="12.42578125" bestFit="1" customWidth="1"/>
    <col min="24" max="24" width="8.85546875" bestFit="1" customWidth="1"/>
    <col min="25" max="25" width="13.85546875" bestFit="1" customWidth="1"/>
    <col min="26" max="26" width="6.85546875" bestFit="1" customWidth="1"/>
    <col min="27" max="27" width="11" bestFit="1" customWidth="1"/>
    <col min="28" max="28" width="18.140625" bestFit="1" customWidth="1"/>
    <col min="29" max="29" width="9.28515625" bestFit="1" customWidth="1"/>
    <col min="30" max="30" width="7.140625" bestFit="1" customWidth="1"/>
    <col min="31" max="31" width="12" bestFit="1" customWidth="1"/>
    <col min="32" max="32" width="10.140625" bestFit="1" customWidth="1"/>
    <col min="33" max="33" width="9.28515625" bestFit="1" customWidth="1"/>
    <col min="34" max="34" width="7.7109375" bestFit="1" customWidth="1"/>
    <col min="35" max="35" width="8.85546875" bestFit="1" customWidth="1"/>
    <col min="36" max="36" width="8.140625" bestFit="1" customWidth="1"/>
    <col min="37" max="37" width="6.7109375" bestFit="1" customWidth="1"/>
    <col min="38" max="38" width="6.85546875" bestFit="1" customWidth="1"/>
    <col min="39" max="39" width="10.7109375" bestFit="1" customWidth="1"/>
    <col min="40" max="40" width="16.28515625" bestFit="1" customWidth="1"/>
    <col min="41" max="41" width="16.5703125" bestFit="1" customWidth="1"/>
    <col min="42" max="42" width="18.5703125" bestFit="1" customWidth="1"/>
    <col min="43" max="43" width="10.42578125" bestFit="1" customWidth="1"/>
    <col min="44" max="44" width="11.42578125" bestFit="1" customWidth="1"/>
    <col min="45" max="45" width="12.7109375" bestFit="1" customWidth="1"/>
    <col min="46" max="46" width="18.140625" bestFit="1" customWidth="1"/>
    <col min="47" max="47" width="8.85546875" bestFit="1" customWidth="1"/>
    <col min="48" max="48" width="11.28515625" bestFit="1" customWidth="1"/>
    <col min="49" max="49" width="17.42578125" bestFit="1" customWidth="1"/>
    <col min="50" max="50" width="20.85546875" bestFit="1" customWidth="1"/>
    <col min="51" max="51" width="10.28515625" bestFit="1" customWidth="1"/>
  </cols>
  <sheetData>
    <row r="1" spans="1:51" ht="15.75" x14ac:dyDescent="0.25">
      <c r="A1" s="40" t="s">
        <v>102</v>
      </c>
      <c r="B1" s="41" t="s">
        <v>103</v>
      </c>
      <c r="C1" s="41" t="s">
        <v>174</v>
      </c>
      <c r="D1" s="53" t="s">
        <v>175</v>
      </c>
      <c r="E1" s="53" t="s">
        <v>176</v>
      </c>
      <c r="F1" s="53" t="s">
        <v>177</v>
      </c>
      <c r="G1" s="41" t="s">
        <v>178</v>
      </c>
      <c r="H1" s="53" t="s">
        <v>179</v>
      </c>
      <c r="I1" s="53" t="s">
        <v>180</v>
      </c>
      <c r="J1" s="41" t="s">
        <v>181</v>
      </c>
      <c r="K1" s="41" t="s">
        <v>182</v>
      </c>
      <c r="L1" s="41" t="s">
        <v>183</v>
      </c>
      <c r="M1" s="41" t="s">
        <v>184</v>
      </c>
      <c r="N1" s="41" t="s">
        <v>185</v>
      </c>
      <c r="O1" s="41" t="s">
        <v>186</v>
      </c>
      <c r="P1" s="41" t="s">
        <v>187</v>
      </c>
      <c r="Q1" s="41" t="s">
        <v>188</v>
      </c>
      <c r="R1" s="41" t="s">
        <v>189</v>
      </c>
      <c r="S1" s="41" t="s">
        <v>190</v>
      </c>
      <c r="T1" s="41" t="s">
        <v>191</v>
      </c>
      <c r="U1" s="41" t="s">
        <v>192</v>
      </c>
      <c r="V1" s="41" t="s">
        <v>193</v>
      </c>
      <c r="W1" s="41" t="s">
        <v>194</v>
      </c>
      <c r="X1" s="41" t="s">
        <v>195</v>
      </c>
      <c r="Y1" s="41" t="s">
        <v>196</v>
      </c>
      <c r="Z1" s="41" t="s">
        <v>197</v>
      </c>
      <c r="AA1" s="41" t="s">
        <v>198</v>
      </c>
      <c r="AB1" s="41" t="s">
        <v>199</v>
      </c>
      <c r="AC1" s="41" t="s">
        <v>200</v>
      </c>
      <c r="AD1" s="41" t="s">
        <v>201</v>
      </c>
      <c r="AE1" s="41" t="s">
        <v>202</v>
      </c>
      <c r="AF1" s="41" t="s">
        <v>203</v>
      </c>
      <c r="AG1" s="41" t="s">
        <v>204</v>
      </c>
      <c r="AH1" s="41" t="s">
        <v>205</v>
      </c>
      <c r="AI1" s="41" t="s">
        <v>206</v>
      </c>
      <c r="AJ1" s="41" t="s">
        <v>207</v>
      </c>
      <c r="AK1" s="41" t="s">
        <v>208</v>
      </c>
      <c r="AL1" s="41" t="s">
        <v>209</v>
      </c>
      <c r="AM1" s="41" t="s">
        <v>210</v>
      </c>
      <c r="AN1" s="41" t="s">
        <v>211</v>
      </c>
      <c r="AO1" s="41" t="s">
        <v>212</v>
      </c>
      <c r="AP1" s="41" t="s">
        <v>213</v>
      </c>
      <c r="AQ1" s="41" t="s">
        <v>214</v>
      </c>
      <c r="AR1" s="41" t="s">
        <v>215</v>
      </c>
      <c r="AS1" s="41" t="s">
        <v>216</v>
      </c>
      <c r="AT1" s="41" t="s">
        <v>217</v>
      </c>
      <c r="AU1" s="41" t="s">
        <v>218</v>
      </c>
      <c r="AV1" s="41" t="s">
        <v>219</v>
      </c>
      <c r="AW1" s="41" t="s">
        <v>220</v>
      </c>
      <c r="AX1" s="41" t="s">
        <v>221</v>
      </c>
      <c r="AY1" s="42" t="s">
        <v>222</v>
      </c>
    </row>
    <row r="2" spans="1:51" ht="15.75" x14ac:dyDescent="0.25">
      <c r="A2" s="43">
        <v>1</v>
      </c>
      <c r="B2" s="44">
        <v>3656</v>
      </c>
      <c r="C2" s="54">
        <v>0</v>
      </c>
      <c r="D2" s="54">
        <v>0</v>
      </c>
      <c r="E2" s="54">
        <v>0</v>
      </c>
      <c r="F2" s="54">
        <v>0</v>
      </c>
      <c r="G2" s="55">
        <v>900</v>
      </c>
      <c r="H2" s="54">
        <v>2</v>
      </c>
      <c r="I2" s="54">
        <v>5</v>
      </c>
      <c r="J2" s="55">
        <v>0</v>
      </c>
      <c r="K2" s="55">
        <v>0</v>
      </c>
      <c r="L2" s="55">
        <v>0</v>
      </c>
      <c r="M2" s="55">
        <v>1.41089</v>
      </c>
      <c r="N2" s="55">
        <v>2.3524500000000002</v>
      </c>
      <c r="O2" s="55">
        <v>0.12062</v>
      </c>
      <c r="P2" s="55">
        <v>5.9734600000000002</v>
      </c>
      <c r="Q2" s="55">
        <v>0</v>
      </c>
      <c r="R2" s="55">
        <v>44.44</v>
      </c>
      <c r="S2" s="55">
        <v>139.4545</v>
      </c>
      <c r="T2" s="55">
        <v>0</v>
      </c>
      <c r="U2" s="55">
        <v>260.02999999999997</v>
      </c>
      <c r="V2" s="55">
        <v>71.570700000000002</v>
      </c>
      <c r="W2" s="55">
        <v>211.04</v>
      </c>
      <c r="X2" s="55">
        <v>328.63499999999999</v>
      </c>
      <c r="Y2" s="55">
        <v>1400.42</v>
      </c>
      <c r="Z2" s="55">
        <v>5.4265999999999996</v>
      </c>
      <c r="AA2" s="55">
        <v>2419.355</v>
      </c>
      <c r="AB2" s="55">
        <v>60.227899999999998</v>
      </c>
      <c r="AC2" s="55">
        <v>1847.7349999999999</v>
      </c>
      <c r="AD2" s="55">
        <v>22.54271</v>
      </c>
      <c r="AE2" s="55">
        <v>19.346499999999999</v>
      </c>
      <c r="AF2" s="55">
        <v>101.52634999999999</v>
      </c>
      <c r="AG2" s="55">
        <v>507.52</v>
      </c>
      <c r="AH2" s="55">
        <v>2.1812900000000002</v>
      </c>
      <c r="AI2" s="55">
        <v>0.85260000000000002</v>
      </c>
      <c r="AJ2" s="55">
        <v>109.352</v>
      </c>
      <c r="AK2" s="55">
        <v>0.16800000000000001</v>
      </c>
      <c r="AL2" s="55">
        <v>12</v>
      </c>
      <c r="AM2" s="55">
        <v>5</v>
      </c>
      <c r="AN2" s="55">
        <v>4.5999999999999996</v>
      </c>
      <c r="AO2" s="55">
        <v>0</v>
      </c>
      <c r="AP2" s="55">
        <v>10</v>
      </c>
      <c r="AQ2" s="55">
        <v>0.7</v>
      </c>
      <c r="AR2" s="55">
        <v>8.8000000000000007</v>
      </c>
      <c r="AS2" s="55">
        <v>6</v>
      </c>
      <c r="AT2" s="55">
        <v>0</v>
      </c>
      <c r="AU2" s="55">
        <v>10</v>
      </c>
      <c r="AV2" s="55">
        <v>20</v>
      </c>
      <c r="AW2" s="55">
        <v>5</v>
      </c>
      <c r="AX2" s="55">
        <v>5</v>
      </c>
      <c r="AY2" s="56">
        <v>75.099999999999994</v>
      </c>
    </row>
    <row r="3" spans="1:51" ht="15.75" x14ac:dyDescent="0.25">
      <c r="A3" s="43">
        <v>2</v>
      </c>
      <c r="B3" s="44">
        <v>3660</v>
      </c>
      <c r="C3" s="54">
        <v>0</v>
      </c>
      <c r="D3" s="54">
        <v>0</v>
      </c>
      <c r="E3" s="54">
        <v>0</v>
      </c>
      <c r="F3" s="54">
        <v>1</v>
      </c>
      <c r="G3" s="55">
        <v>825</v>
      </c>
      <c r="H3" s="54">
        <v>1</v>
      </c>
      <c r="I3" s="54">
        <v>5</v>
      </c>
      <c r="J3" s="55">
        <v>8.5578199999999995</v>
      </c>
      <c r="K3" s="55">
        <v>0.255</v>
      </c>
      <c r="L3" s="55">
        <v>8.3028200000000005</v>
      </c>
      <c r="M3" s="55">
        <v>1.8889100000000001</v>
      </c>
      <c r="N3" s="55">
        <v>1.9536500000000001</v>
      </c>
      <c r="O3" s="55">
        <v>2.4042300000000001</v>
      </c>
      <c r="P3" s="55">
        <v>5.2758000000000003</v>
      </c>
      <c r="Q3" s="55">
        <v>0</v>
      </c>
      <c r="R3" s="55">
        <v>37.693379999999998</v>
      </c>
      <c r="S3" s="55">
        <v>379.36367000000001</v>
      </c>
      <c r="T3" s="55">
        <v>0</v>
      </c>
      <c r="U3" s="55">
        <v>993.42</v>
      </c>
      <c r="V3" s="55">
        <v>261.46834999999999</v>
      </c>
      <c r="W3" s="55">
        <v>153.19499999999999</v>
      </c>
      <c r="X3" s="55">
        <v>589.61</v>
      </c>
      <c r="Y3" s="55">
        <v>2161.1149999999998</v>
      </c>
      <c r="Z3" s="55">
        <v>12.524649999999999</v>
      </c>
      <c r="AA3" s="55">
        <v>2778.8</v>
      </c>
      <c r="AB3" s="55">
        <v>78.949299999999994</v>
      </c>
      <c r="AC3" s="55">
        <v>3543.51</v>
      </c>
      <c r="AD3" s="55">
        <v>29.881979999999999</v>
      </c>
      <c r="AE3" s="55">
        <v>24.576000000000001</v>
      </c>
      <c r="AF3" s="55">
        <v>97.757750000000001</v>
      </c>
      <c r="AG3" s="55">
        <v>401.82499999999999</v>
      </c>
      <c r="AH3" s="55">
        <v>1.5490999999999999</v>
      </c>
      <c r="AI3" s="55">
        <v>1.7628999999999999</v>
      </c>
      <c r="AJ3" s="55">
        <v>111.508</v>
      </c>
      <c r="AK3" s="55">
        <v>1.7595000000000001</v>
      </c>
      <c r="AL3" s="55">
        <v>11</v>
      </c>
      <c r="AM3" s="55">
        <v>5</v>
      </c>
      <c r="AN3" s="55">
        <v>4</v>
      </c>
      <c r="AO3" s="55">
        <v>5</v>
      </c>
      <c r="AP3" s="55">
        <v>9.8000000000000007</v>
      </c>
      <c r="AQ3" s="55">
        <v>8.6</v>
      </c>
      <c r="AR3" s="55">
        <v>0</v>
      </c>
      <c r="AS3" s="55">
        <v>3.2</v>
      </c>
      <c r="AT3" s="55">
        <v>0.4</v>
      </c>
      <c r="AU3" s="55">
        <v>10</v>
      </c>
      <c r="AV3" s="55">
        <v>20</v>
      </c>
      <c r="AW3" s="55">
        <v>5</v>
      </c>
      <c r="AX3" s="55">
        <v>0</v>
      </c>
      <c r="AY3" s="56">
        <v>70.900000000000006</v>
      </c>
    </row>
    <row r="4" spans="1:51" ht="15.75" x14ac:dyDescent="0.25">
      <c r="A4" s="43">
        <v>3</v>
      </c>
      <c r="B4" s="44">
        <v>3657</v>
      </c>
      <c r="C4" s="54">
        <v>0</v>
      </c>
      <c r="D4" s="54">
        <v>0</v>
      </c>
      <c r="E4" s="54">
        <v>0</v>
      </c>
      <c r="F4" s="54">
        <v>0</v>
      </c>
      <c r="G4" s="55">
        <v>200</v>
      </c>
      <c r="H4" s="54">
        <v>0</v>
      </c>
      <c r="I4" s="54">
        <v>5</v>
      </c>
      <c r="J4" s="55">
        <v>15.697900000000001</v>
      </c>
      <c r="K4" s="55">
        <v>0</v>
      </c>
      <c r="L4" s="55">
        <v>15.697900000000001</v>
      </c>
      <c r="M4" s="55">
        <v>2.3692899999999999</v>
      </c>
      <c r="N4" s="55">
        <v>0</v>
      </c>
      <c r="O4" s="55">
        <v>2.3520599999999998</v>
      </c>
      <c r="P4" s="55">
        <v>7.8624400000000003</v>
      </c>
      <c r="Q4" s="55">
        <v>0</v>
      </c>
      <c r="R4" s="55">
        <v>34.59572</v>
      </c>
      <c r="S4" s="55">
        <v>1263.27952</v>
      </c>
      <c r="T4" s="55">
        <v>0</v>
      </c>
      <c r="U4" s="55">
        <v>1507.52</v>
      </c>
      <c r="V4" s="55">
        <v>450.21420000000001</v>
      </c>
      <c r="W4" s="55">
        <v>599.4</v>
      </c>
      <c r="X4" s="55">
        <v>648.48</v>
      </c>
      <c r="Y4" s="55">
        <v>3939.63</v>
      </c>
      <c r="Z4" s="55">
        <v>23.482199999999999</v>
      </c>
      <c r="AA4" s="55">
        <v>3209.23</v>
      </c>
      <c r="AB4" s="55">
        <v>126.0431</v>
      </c>
      <c r="AC4" s="55">
        <v>5523.45</v>
      </c>
      <c r="AD4" s="55">
        <v>58.862639999999999</v>
      </c>
      <c r="AE4" s="55">
        <v>20.087</v>
      </c>
      <c r="AF4" s="55">
        <v>183.18700000000001</v>
      </c>
      <c r="AG4" s="55">
        <v>568.08000000000004</v>
      </c>
      <c r="AH4" s="55">
        <v>2.1960099999999998</v>
      </c>
      <c r="AI4" s="55">
        <v>7.2302</v>
      </c>
      <c r="AJ4" s="55">
        <v>28.326000000000001</v>
      </c>
      <c r="AK4" s="55">
        <v>2.6779999999999999</v>
      </c>
      <c r="AL4" s="55">
        <v>9</v>
      </c>
      <c r="AM4" s="55">
        <v>0</v>
      </c>
      <c r="AN4" s="55">
        <v>2.7</v>
      </c>
      <c r="AO4" s="55">
        <v>5</v>
      </c>
      <c r="AP4" s="55">
        <v>8</v>
      </c>
      <c r="AQ4" s="55">
        <v>4.5999999999999996</v>
      </c>
      <c r="AR4" s="55">
        <v>0</v>
      </c>
      <c r="AS4" s="55">
        <v>5.3</v>
      </c>
      <c r="AT4" s="55">
        <v>0</v>
      </c>
      <c r="AU4" s="55">
        <v>7.3</v>
      </c>
      <c r="AV4" s="55">
        <v>9.6999999999999993</v>
      </c>
      <c r="AW4" s="55">
        <v>0</v>
      </c>
      <c r="AX4" s="55">
        <v>0</v>
      </c>
      <c r="AY4" s="56">
        <v>42.6</v>
      </c>
    </row>
    <row r="5" spans="1:51" ht="15.75" x14ac:dyDescent="0.25">
      <c r="A5" s="43">
        <v>4</v>
      </c>
      <c r="B5" s="44">
        <v>3712</v>
      </c>
      <c r="C5" s="54">
        <v>0</v>
      </c>
      <c r="D5" s="54">
        <v>0</v>
      </c>
      <c r="E5" s="54">
        <v>1</v>
      </c>
      <c r="F5" s="54">
        <v>1</v>
      </c>
      <c r="G5" s="55">
        <v>700</v>
      </c>
      <c r="H5" s="54">
        <v>2</v>
      </c>
      <c r="I5" s="54">
        <v>6</v>
      </c>
      <c r="J5" s="55">
        <v>9.1503599999999992</v>
      </c>
      <c r="K5" s="55">
        <v>4.1166</v>
      </c>
      <c r="L5" s="55">
        <v>5.0344600000000002</v>
      </c>
      <c r="M5" s="55">
        <v>0.87107999999999997</v>
      </c>
      <c r="N5" s="55">
        <v>0.55125000000000002</v>
      </c>
      <c r="O5" s="55">
        <v>1.0004</v>
      </c>
      <c r="P5" s="55">
        <v>3.12256</v>
      </c>
      <c r="Q5" s="55">
        <v>0</v>
      </c>
      <c r="R5" s="55">
        <v>6.1111199999999997</v>
      </c>
      <c r="S5" s="55">
        <v>280.08073000000002</v>
      </c>
      <c r="T5" s="55">
        <v>0</v>
      </c>
      <c r="U5" s="55">
        <v>601.04160000000002</v>
      </c>
      <c r="V5" s="55">
        <v>289.32544000000001</v>
      </c>
      <c r="W5" s="55">
        <v>29.04</v>
      </c>
      <c r="X5" s="55">
        <v>759.61720000000003</v>
      </c>
      <c r="Y5" s="55">
        <v>1628.3444</v>
      </c>
      <c r="Z5" s="55">
        <v>31.535810000000001</v>
      </c>
      <c r="AA5" s="55">
        <v>1766.9672</v>
      </c>
      <c r="AB5" s="55">
        <v>41.365079999999999</v>
      </c>
      <c r="AC5" s="55">
        <v>2691.9443999999999</v>
      </c>
      <c r="AD5" s="55">
        <v>9.6213999999999995</v>
      </c>
      <c r="AE5" s="55">
        <v>23.327719999999999</v>
      </c>
      <c r="AF5" s="55">
        <v>36.421100000000003</v>
      </c>
      <c r="AG5" s="55">
        <v>774.49</v>
      </c>
      <c r="AH5" s="55">
        <v>2.3290799999999998</v>
      </c>
      <c r="AI5" s="55">
        <v>5.1223999999999998</v>
      </c>
      <c r="AJ5" s="55">
        <v>12.7943</v>
      </c>
      <c r="AK5" s="55">
        <v>5.5679999999999996</v>
      </c>
      <c r="AL5" s="55">
        <v>2</v>
      </c>
      <c r="AM5" s="55">
        <v>2.1</v>
      </c>
      <c r="AN5" s="55">
        <v>2.4</v>
      </c>
      <c r="AO5" s="55">
        <v>5</v>
      </c>
      <c r="AP5" s="55">
        <v>7.7</v>
      </c>
      <c r="AQ5" s="55">
        <v>4.7</v>
      </c>
      <c r="AR5" s="55">
        <v>2.4</v>
      </c>
      <c r="AS5" s="55">
        <v>3.1</v>
      </c>
      <c r="AT5" s="55">
        <v>5</v>
      </c>
      <c r="AU5" s="55">
        <v>3.1</v>
      </c>
      <c r="AV5" s="55">
        <v>19.600000000000001</v>
      </c>
      <c r="AW5" s="55">
        <v>4.2</v>
      </c>
      <c r="AX5" s="55">
        <v>0</v>
      </c>
      <c r="AY5" s="56">
        <v>59.4</v>
      </c>
    </row>
    <row r="6" spans="1:51" ht="15.75" x14ac:dyDescent="0.25">
      <c r="A6" s="43">
        <v>5</v>
      </c>
      <c r="B6" s="44">
        <v>3792</v>
      </c>
      <c r="C6" s="54">
        <v>0</v>
      </c>
      <c r="D6" s="54">
        <v>0</v>
      </c>
      <c r="E6" s="54">
        <v>1</v>
      </c>
      <c r="F6" s="54">
        <v>0</v>
      </c>
      <c r="G6" s="55">
        <v>1500</v>
      </c>
      <c r="H6" s="54">
        <v>1</v>
      </c>
      <c r="I6" s="54">
        <v>4</v>
      </c>
      <c r="J6" s="55">
        <v>15.321619999999999</v>
      </c>
      <c r="K6" s="55">
        <v>0.83162000000000003</v>
      </c>
      <c r="L6" s="55">
        <v>14.49</v>
      </c>
      <c r="M6" s="55">
        <v>0.17280000000000001</v>
      </c>
      <c r="N6" s="55">
        <v>3.2779999999999997E-2</v>
      </c>
      <c r="O6" s="55">
        <v>0.26640000000000003</v>
      </c>
      <c r="P6" s="55">
        <v>7.3534199999999998</v>
      </c>
      <c r="Q6" s="55">
        <v>0</v>
      </c>
      <c r="R6" s="55">
        <v>5.3407499999999999</v>
      </c>
      <c r="S6" s="55">
        <v>334.24880000000002</v>
      </c>
      <c r="T6" s="55">
        <v>0</v>
      </c>
      <c r="U6" s="55">
        <v>439.78</v>
      </c>
      <c r="V6" s="55">
        <v>199.67420000000001</v>
      </c>
      <c r="W6" s="55">
        <v>234.19</v>
      </c>
      <c r="X6" s="55">
        <v>357.68</v>
      </c>
      <c r="Y6" s="55">
        <v>1808.29</v>
      </c>
      <c r="Z6" s="55">
        <v>11.7904</v>
      </c>
      <c r="AA6" s="55">
        <v>1861.69</v>
      </c>
      <c r="AB6" s="55">
        <v>95.711299999999994</v>
      </c>
      <c r="AC6" s="55">
        <v>1886.22</v>
      </c>
      <c r="AD6" s="55">
        <v>24.80742</v>
      </c>
      <c r="AE6" s="55">
        <v>14.629</v>
      </c>
      <c r="AF6" s="55">
        <v>68.614699999999999</v>
      </c>
      <c r="AG6" s="55">
        <v>60.78</v>
      </c>
      <c r="AH6" s="55">
        <v>1.55409</v>
      </c>
      <c r="AI6" s="55">
        <v>1.4633</v>
      </c>
      <c r="AJ6" s="55">
        <v>8.3089999999999993</v>
      </c>
      <c r="AK6" s="55">
        <v>1.0109999999999999</v>
      </c>
      <c r="AL6" s="55">
        <v>2</v>
      </c>
      <c r="AM6" s="55">
        <v>0.1</v>
      </c>
      <c r="AN6" s="55">
        <v>0.4</v>
      </c>
      <c r="AO6" s="55">
        <v>5</v>
      </c>
      <c r="AP6" s="55">
        <v>10</v>
      </c>
      <c r="AQ6" s="55">
        <v>1.1000000000000001</v>
      </c>
      <c r="AR6" s="55">
        <v>0</v>
      </c>
      <c r="AS6" s="55">
        <v>8.3000000000000007</v>
      </c>
      <c r="AT6" s="55">
        <v>1.5</v>
      </c>
      <c r="AU6" s="55">
        <v>2.5</v>
      </c>
      <c r="AV6" s="55">
        <v>20</v>
      </c>
      <c r="AW6" s="55">
        <v>0.1</v>
      </c>
      <c r="AX6" s="55">
        <v>0</v>
      </c>
      <c r="AY6" s="56">
        <v>49</v>
      </c>
    </row>
    <row r="7" spans="1:51" ht="15.75" x14ac:dyDescent="0.25">
      <c r="A7" s="43">
        <v>6</v>
      </c>
      <c r="B7" s="44">
        <v>3741</v>
      </c>
      <c r="C7" s="54">
        <v>0</v>
      </c>
      <c r="D7" s="54">
        <v>0</v>
      </c>
      <c r="E7" s="54">
        <v>0</v>
      </c>
      <c r="F7" s="54">
        <v>1</v>
      </c>
      <c r="G7" s="55">
        <v>600</v>
      </c>
      <c r="H7" s="54">
        <v>1</v>
      </c>
      <c r="I7" s="54">
        <v>5</v>
      </c>
      <c r="J7" s="55">
        <v>11.41642</v>
      </c>
      <c r="K7" s="55">
        <v>0</v>
      </c>
      <c r="L7" s="55">
        <v>11.41642</v>
      </c>
      <c r="M7" s="55">
        <v>2.25088</v>
      </c>
      <c r="N7" s="55">
        <v>4.0769799999999998</v>
      </c>
      <c r="O7" s="55">
        <v>0</v>
      </c>
      <c r="P7" s="55">
        <v>11.99652</v>
      </c>
      <c r="Q7" s="55">
        <v>0</v>
      </c>
      <c r="R7" s="55">
        <v>21.334949999999999</v>
      </c>
      <c r="S7" s="55">
        <v>172.20182</v>
      </c>
      <c r="T7" s="55">
        <v>0</v>
      </c>
      <c r="U7" s="55">
        <v>520.41999999999996</v>
      </c>
      <c r="V7" s="55">
        <v>349.99295000000001</v>
      </c>
      <c r="W7" s="55">
        <v>179.04</v>
      </c>
      <c r="X7" s="55">
        <v>816.80499999999995</v>
      </c>
      <c r="Y7" s="55">
        <v>2281.0524999999998</v>
      </c>
      <c r="Z7" s="55">
        <v>14.855499999999999</v>
      </c>
      <c r="AA7" s="55">
        <v>3636.8</v>
      </c>
      <c r="AB7" s="55">
        <v>97.936949999999996</v>
      </c>
      <c r="AC7" s="55">
        <v>3182.1125000000002</v>
      </c>
      <c r="AD7" s="55">
        <v>11.324579999999999</v>
      </c>
      <c r="AE7" s="55">
        <v>43.603749999999998</v>
      </c>
      <c r="AF7" s="55">
        <v>58.252899999999997</v>
      </c>
      <c r="AG7" s="55">
        <v>443.45</v>
      </c>
      <c r="AH7" s="55">
        <v>3.2468699999999999</v>
      </c>
      <c r="AI7" s="55">
        <v>0.62160000000000004</v>
      </c>
      <c r="AJ7" s="55">
        <v>179.20075</v>
      </c>
      <c r="AK7" s="55">
        <v>0.16800000000000001</v>
      </c>
      <c r="AL7" s="55">
        <v>6</v>
      </c>
      <c r="AM7" s="55">
        <v>5</v>
      </c>
      <c r="AN7" s="55">
        <v>4.5</v>
      </c>
      <c r="AO7" s="55">
        <v>5</v>
      </c>
      <c r="AP7" s="55">
        <v>10</v>
      </c>
      <c r="AQ7" s="55">
        <v>0</v>
      </c>
      <c r="AR7" s="55">
        <v>10</v>
      </c>
      <c r="AS7" s="55">
        <v>5.4</v>
      </c>
      <c r="AT7" s="55">
        <v>0</v>
      </c>
      <c r="AU7" s="55">
        <v>7.8</v>
      </c>
      <c r="AV7" s="55">
        <v>20</v>
      </c>
      <c r="AW7" s="55">
        <v>5</v>
      </c>
      <c r="AX7" s="55">
        <v>1.2</v>
      </c>
      <c r="AY7" s="56">
        <v>73.8</v>
      </c>
    </row>
    <row r="8" spans="1:51" ht="15.75" x14ac:dyDescent="0.25">
      <c r="A8" s="43">
        <v>7</v>
      </c>
      <c r="B8" s="44">
        <v>3739</v>
      </c>
      <c r="C8" s="54">
        <v>0</v>
      </c>
      <c r="D8" s="54">
        <v>0</v>
      </c>
      <c r="E8" s="54">
        <v>0</v>
      </c>
      <c r="F8" s="54">
        <v>1</v>
      </c>
      <c r="G8" s="55">
        <v>700</v>
      </c>
      <c r="H8" s="54">
        <v>2</v>
      </c>
      <c r="I8" s="54">
        <v>6</v>
      </c>
      <c r="J8" s="55">
        <v>8.1946999999999992</v>
      </c>
      <c r="K8" s="55">
        <v>2.3774600000000001</v>
      </c>
      <c r="L8" s="55">
        <v>5.81724</v>
      </c>
      <c r="M8" s="55">
        <v>2.8276699999999999</v>
      </c>
      <c r="N8" s="55">
        <v>1.17862</v>
      </c>
      <c r="O8" s="55">
        <v>0</v>
      </c>
      <c r="P8" s="55">
        <v>7.2187700000000001</v>
      </c>
      <c r="Q8" s="55">
        <v>0</v>
      </c>
      <c r="R8" s="55">
        <v>20.945080000000001</v>
      </c>
      <c r="S8" s="55">
        <v>933.44824000000006</v>
      </c>
      <c r="T8" s="55">
        <v>0</v>
      </c>
      <c r="U8" s="55">
        <v>1092.4431999999999</v>
      </c>
      <c r="V8" s="55">
        <v>281.52402999999998</v>
      </c>
      <c r="W8" s="55">
        <v>127.83</v>
      </c>
      <c r="X8" s="55">
        <v>416.6712</v>
      </c>
      <c r="Y8" s="55">
        <v>2766.6268</v>
      </c>
      <c r="Z8" s="55">
        <v>18.29993</v>
      </c>
      <c r="AA8" s="55">
        <v>4188.3346000000001</v>
      </c>
      <c r="AB8" s="55">
        <v>102.35299999999999</v>
      </c>
      <c r="AC8" s="55">
        <v>2268.6383999999998</v>
      </c>
      <c r="AD8" s="55">
        <v>33.948810000000002</v>
      </c>
      <c r="AE8" s="55">
        <v>29.690819999999999</v>
      </c>
      <c r="AF8" s="55">
        <v>142.99017000000001</v>
      </c>
      <c r="AG8" s="55">
        <v>738.76</v>
      </c>
      <c r="AH8" s="55">
        <v>3.14697</v>
      </c>
      <c r="AI8" s="55">
        <v>5.3163999999999998</v>
      </c>
      <c r="AJ8" s="55">
        <v>157.15819999999999</v>
      </c>
      <c r="AK8" s="55">
        <v>3.339</v>
      </c>
      <c r="AL8" s="55">
        <v>18</v>
      </c>
      <c r="AM8" s="55">
        <v>2.7</v>
      </c>
      <c r="AN8" s="55">
        <v>4.5999999999999996</v>
      </c>
      <c r="AO8" s="55">
        <v>4.9000000000000004</v>
      </c>
      <c r="AP8" s="55">
        <v>10</v>
      </c>
      <c r="AQ8" s="55">
        <v>0</v>
      </c>
      <c r="AR8" s="55">
        <v>0</v>
      </c>
      <c r="AS8" s="55">
        <v>9.4</v>
      </c>
      <c r="AT8" s="55">
        <v>2.9</v>
      </c>
      <c r="AU8" s="55">
        <v>6.3</v>
      </c>
      <c r="AV8" s="55">
        <v>9.1999999999999993</v>
      </c>
      <c r="AW8" s="55">
        <v>5</v>
      </c>
      <c r="AX8" s="55">
        <v>0.4</v>
      </c>
      <c r="AY8" s="56">
        <v>55.5</v>
      </c>
    </row>
    <row r="9" spans="1:51" ht="15.75" x14ac:dyDescent="0.25">
      <c r="A9" s="43">
        <v>8</v>
      </c>
      <c r="B9" s="44">
        <v>3740</v>
      </c>
      <c r="C9" s="54">
        <v>0</v>
      </c>
      <c r="D9" s="54">
        <v>0</v>
      </c>
      <c r="E9" s="54">
        <v>0</v>
      </c>
      <c r="F9" s="54">
        <v>0</v>
      </c>
      <c r="G9" s="55" t="s">
        <v>130</v>
      </c>
      <c r="H9" s="54">
        <v>1</v>
      </c>
      <c r="I9" s="54">
        <v>3</v>
      </c>
      <c r="J9" s="55">
        <v>1.6012599999999999</v>
      </c>
      <c r="K9" s="55">
        <v>0</v>
      </c>
      <c r="L9" s="55">
        <v>1.6012599999999999</v>
      </c>
      <c r="M9" s="55">
        <v>3.1621100000000002</v>
      </c>
      <c r="N9" s="55">
        <v>0</v>
      </c>
      <c r="O9" s="55">
        <v>0</v>
      </c>
      <c r="P9" s="55">
        <v>1.6601900000000001</v>
      </c>
      <c r="Q9" s="55">
        <v>0</v>
      </c>
      <c r="R9" s="55">
        <v>1.2087000000000001</v>
      </c>
      <c r="S9" s="55">
        <v>131.62309999999999</v>
      </c>
      <c r="T9" s="55">
        <v>0</v>
      </c>
      <c r="U9" s="55">
        <v>166.09</v>
      </c>
      <c r="V9" s="55">
        <v>113.96975</v>
      </c>
      <c r="W9" s="55">
        <v>74.655000000000001</v>
      </c>
      <c r="X9" s="55">
        <v>214.23</v>
      </c>
      <c r="Y9" s="55">
        <v>696.2</v>
      </c>
      <c r="Z9" s="55">
        <v>6.3632</v>
      </c>
      <c r="AA9" s="55">
        <v>1415.53</v>
      </c>
      <c r="AB9" s="55">
        <v>24.472249999999999</v>
      </c>
      <c r="AC9" s="55">
        <v>775.42499999999995</v>
      </c>
      <c r="AD9" s="55">
        <v>5.9096799999999998</v>
      </c>
      <c r="AE9" s="55">
        <v>10.946</v>
      </c>
      <c r="AF9" s="55">
        <v>17.4404</v>
      </c>
      <c r="AG9" s="55">
        <v>406.06</v>
      </c>
      <c r="AH9" s="55">
        <v>0.65617000000000003</v>
      </c>
      <c r="AI9" s="55">
        <v>1.03095</v>
      </c>
      <c r="AJ9" s="55">
        <v>51.390999999999998</v>
      </c>
      <c r="AK9" s="55">
        <v>0</v>
      </c>
      <c r="AL9" s="55">
        <v>3</v>
      </c>
      <c r="AM9" s="55">
        <v>0</v>
      </c>
      <c r="AN9" s="55">
        <v>5</v>
      </c>
      <c r="AO9" s="55">
        <v>3.8</v>
      </c>
      <c r="AP9" s="55">
        <v>9.5</v>
      </c>
      <c r="AQ9" s="55">
        <v>0</v>
      </c>
      <c r="AR9" s="55">
        <v>4.4000000000000004</v>
      </c>
      <c r="AS9" s="55">
        <v>7.9</v>
      </c>
      <c r="AT9" s="55">
        <v>0</v>
      </c>
      <c r="AU9" s="55">
        <v>1.4</v>
      </c>
      <c r="AV9" s="55">
        <v>16.7</v>
      </c>
      <c r="AW9" s="55">
        <v>0</v>
      </c>
      <c r="AX9" s="55">
        <v>5</v>
      </c>
      <c r="AY9" s="56">
        <v>53.8</v>
      </c>
    </row>
    <row r="10" spans="1:51" ht="15.75" x14ac:dyDescent="0.25">
      <c r="A10" s="43">
        <v>9</v>
      </c>
      <c r="B10" s="44">
        <v>3742</v>
      </c>
      <c r="C10" s="54">
        <v>0</v>
      </c>
      <c r="D10" s="54">
        <v>0</v>
      </c>
      <c r="E10" s="54">
        <v>0</v>
      </c>
      <c r="F10" s="54">
        <v>0</v>
      </c>
      <c r="G10" s="55">
        <v>600</v>
      </c>
      <c r="H10" s="54">
        <v>2</v>
      </c>
      <c r="I10" s="54">
        <v>4</v>
      </c>
      <c r="J10" s="55">
        <v>13.52535</v>
      </c>
      <c r="K10" s="55">
        <v>1.5005299999999999</v>
      </c>
      <c r="L10" s="55">
        <v>12.02483</v>
      </c>
      <c r="M10" s="55">
        <v>3.1273</v>
      </c>
      <c r="N10" s="55">
        <v>1.4252800000000001</v>
      </c>
      <c r="O10" s="55">
        <v>0.24696000000000001</v>
      </c>
      <c r="P10" s="55">
        <v>12.74061</v>
      </c>
      <c r="Q10" s="55">
        <v>0</v>
      </c>
      <c r="R10" s="55">
        <v>7.0200000000000002E-3</v>
      </c>
      <c r="S10" s="55">
        <v>1293.1760999999999</v>
      </c>
      <c r="T10" s="55">
        <v>0</v>
      </c>
      <c r="U10" s="55">
        <v>862.31</v>
      </c>
      <c r="V10" s="55">
        <v>314.32724999999999</v>
      </c>
      <c r="W10" s="55">
        <v>165.18</v>
      </c>
      <c r="X10" s="55">
        <v>741.01750000000004</v>
      </c>
      <c r="Y10" s="55">
        <v>3192.605</v>
      </c>
      <c r="Z10" s="55">
        <v>27.04588</v>
      </c>
      <c r="AA10" s="55">
        <v>4180.4975000000004</v>
      </c>
      <c r="AB10" s="55">
        <v>120.19565</v>
      </c>
      <c r="AC10" s="55">
        <v>3016.6750000000002</v>
      </c>
      <c r="AD10" s="55">
        <v>33.482869999999998</v>
      </c>
      <c r="AE10" s="55">
        <v>45.852249999999998</v>
      </c>
      <c r="AF10" s="55">
        <v>167.49494999999999</v>
      </c>
      <c r="AG10" s="55">
        <v>774.15750000000003</v>
      </c>
      <c r="AH10" s="55">
        <v>2.5777800000000002</v>
      </c>
      <c r="AI10" s="55">
        <v>2.4569999999999999</v>
      </c>
      <c r="AJ10" s="55">
        <v>239.9785</v>
      </c>
      <c r="AK10" s="55">
        <v>0.56574999999999998</v>
      </c>
      <c r="AL10" s="55">
        <v>17</v>
      </c>
      <c r="AM10" s="55">
        <v>2.8</v>
      </c>
      <c r="AN10" s="55">
        <v>4.5</v>
      </c>
      <c r="AO10" s="55">
        <v>5</v>
      </c>
      <c r="AP10" s="55">
        <v>10</v>
      </c>
      <c r="AQ10" s="55">
        <v>0.6</v>
      </c>
      <c r="AR10" s="55">
        <v>0</v>
      </c>
      <c r="AS10" s="55">
        <v>8.8000000000000007</v>
      </c>
      <c r="AT10" s="55">
        <v>1.6</v>
      </c>
      <c r="AU10" s="55">
        <v>0</v>
      </c>
      <c r="AV10" s="55">
        <v>6.2</v>
      </c>
      <c r="AW10" s="55">
        <v>5</v>
      </c>
      <c r="AX10" s="55">
        <v>0.2</v>
      </c>
      <c r="AY10" s="56">
        <v>44.5</v>
      </c>
    </row>
    <row r="11" spans="1:51" ht="15.75" x14ac:dyDescent="0.25">
      <c r="A11" s="43">
        <v>10</v>
      </c>
      <c r="B11" s="44">
        <v>3911</v>
      </c>
      <c r="C11" s="54">
        <v>0</v>
      </c>
      <c r="D11" s="54">
        <v>0</v>
      </c>
      <c r="E11" s="54">
        <v>0</v>
      </c>
      <c r="F11" s="54">
        <v>0</v>
      </c>
      <c r="G11" s="55" t="s">
        <v>130</v>
      </c>
      <c r="H11" s="54">
        <v>2</v>
      </c>
      <c r="I11" s="54">
        <v>1</v>
      </c>
      <c r="J11" s="55">
        <v>0</v>
      </c>
      <c r="K11" s="55">
        <v>0</v>
      </c>
      <c r="L11" s="55">
        <v>0</v>
      </c>
      <c r="M11" s="55">
        <v>0</v>
      </c>
      <c r="N11" s="55">
        <v>0</v>
      </c>
      <c r="O11" s="55">
        <v>0</v>
      </c>
      <c r="P11" s="55">
        <v>0</v>
      </c>
      <c r="Q11" s="55">
        <v>0</v>
      </c>
      <c r="R11" s="55">
        <v>0</v>
      </c>
      <c r="S11" s="55">
        <v>0</v>
      </c>
      <c r="T11" s="55">
        <v>0</v>
      </c>
      <c r="U11" s="55">
        <v>4.74</v>
      </c>
      <c r="V11" s="55">
        <v>0</v>
      </c>
      <c r="W11" s="55">
        <v>0</v>
      </c>
      <c r="X11" s="55">
        <v>0</v>
      </c>
      <c r="Y11" s="55">
        <v>0</v>
      </c>
      <c r="Z11" s="55">
        <v>0</v>
      </c>
      <c r="AA11" s="55">
        <v>0</v>
      </c>
      <c r="AB11" s="55">
        <v>0</v>
      </c>
      <c r="AC11" s="55">
        <v>4.74</v>
      </c>
      <c r="AD11" s="55">
        <v>0</v>
      </c>
      <c r="AE11" s="55">
        <v>0</v>
      </c>
      <c r="AF11" s="55">
        <v>0</v>
      </c>
      <c r="AG11" s="55">
        <v>0</v>
      </c>
      <c r="AH11" s="55">
        <v>0</v>
      </c>
      <c r="AI11" s="55">
        <v>0</v>
      </c>
      <c r="AJ11" s="55">
        <v>0</v>
      </c>
      <c r="AK11" s="55">
        <v>0</v>
      </c>
      <c r="AL11" s="55">
        <v>0</v>
      </c>
      <c r="AM11" s="55">
        <v>0</v>
      </c>
      <c r="AN11" s="55">
        <v>0</v>
      </c>
      <c r="AO11" s="55">
        <v>0</v>
      </c>
      <c r="AP11" s="55">
        <v>0</v>
      </c>
      <c r="AQ11" s="55">
        <v>0</v>
      </c>
      <c r="AR11" s="55">
        <v>0</v>
      </c>
      <c r="AS11" s="55">
        <v>0</v>
      </c>
      <c r="AT11" s="55">
        <v>0</v>
      </c>
      <c r="AU11" s="55">
        <v>0</v>
      </c>
      <c r="AV11" s="55">
        <v>0</v>
      </c>
      <c r="AW11" s="55">
        <v>0</v>
      </c>
      <c r="AX11" s="55">
        <v>0</v>
      </c>
      <c r="AY11" s="56">
        <v>0</v>
      </c>
    </row>
    <row r="12" spans="1:51" ht="15.75" x14ac:dyDescent="0.25">
      <c r="A12" s="43">
        <v>11</v>
      </c>
      <c r="B12" s="44">
        <v>3910</v>
      </c>
      <c r="C12" s="54">
        <v>0</v>
      </c>
      <c r="D12" s="54">
        <v>0</v>
      </c>
      <c r="E12" s="54">
        <v>0</v>
      </c>
      <c r="F12" s="54">
        <v>0</v>
      </c>
      <c r="G12" s="55">
        <v>300</v>
      </c>
      <c r="H12" s="54">
        <v>1</v>
      </c>
      <c r="I12" s="54">
        <v>2</v>
      </c>
      <c r="J12" s="55">
        <v>0</v>
      </c>
      <c r="K12" s="55">
        <v>0</v>
      </c>
      <c r="L12" s="55">
        <v>0</v>
      </c>
      <c r="M12" s="55">
        <v>1.2813000000000001</v>
      </c>
      <c r="N12" s="55">
        <v>0.50007999999999997</v>
      </c>
      <c r="O12" s="55">
        <v>0</v>
      </c>
      <c r="P12" s="55">
        <v>2.3969999999999998</v>
      </c>
      <c r="Q12" s="55">
        <v>0</v>
      </c>
      <c r="R12" s="55">
        <v>37.945</v>
      </c>
      <c r="S12" s="55">
        <v>68.072109999999995</v>
      </c>
      <c r="T12" s="55">
        <v>0</v>
      </c>
      <c r="U12" s="55">
        <v>82.66</v>
      </c>
      <c r="V12" s="55">
        <v>72.825199999999995</v>
      </c>
      <c r="W12" s="55">
        <v>70.5</v>
      </c>
      <c r="X12" s="55">
        <v>52.38</v>
      </c>
      <c r="Y12" s="55">
        <v>799.04</v>
      </c>
      <c r="Z12" s="55">
        <v>4.2405999999999997</v>
      </c>
      <c r="AA12" s="55">
        <v>1331.16</v>
      </c>
      <c r="AB12" s="55">
        <v>31.463000000000001</v>
      </c>
      <c r="AC12" s="55">
        <v>3168.94</v>
      </c>
      <c r="AD12" s="55">
        <v>10.38036</v>
      </c>
      <c r="AE12" s="55">
        <v>3.7040000000000002</v>
      </c>
      <c r="AF12" s="55">
        <v>45.065399999999997</v>
      </c>
      <c r="AG12" s="55">
        <v>37.78</v>
      </c>
      <c r="AH12" s="55">
        <v>0.58919999999999995</v>
      </c>
      <c r="AI12" s="55">
        <v>1.47</v>
      </c>
      <c r="AJ12" s="55">
        <v>24.515999999999998</v>
      </c>
      <c r="AK12" s="55">
        <v>0</v>
      </c>
      <c r="AL12" s="55">
        <v>7</v>
      </c>
      <c r="AM12" s="55">
        <v>3.9</v>
      </c>
      <c r="AN12" s="55">
        <v>5</v>
      </c>
      <c r="AO12" s="55">
        <v>0</v>
      </c>
      <c r="AP12" s="55">
        <v>10</v>
      </c>
      <c r="AQ12" s="55">
        <v>0</v>
      </c>
      <c r="AR12" s="55">
        <v>10</v>
      </c>
      <c r="AS12" s="55">
        <v>0</v>
      </c>
      <c r="AT12" s="55">
        <v>0</v>
      </c>
      <c r="AU12" s="55">
        <v>10</v>
      </c>
      <c r="AV12" s="55">
        <v>20</v>
      </c>
      <c r="AW12" s="55">
        <v>5</v>
      </c>
      <c r="AX12" s="55">
        <v>0.1</v>
      </c>
      <c r="AY12" s="56">
        <v>64</v>
      </c>
    </row>
    <row r="13" spans="1:51" ht="15.75" x14ac:dyDescent="0.25">
      <c r="A13" s="43">
        <v>12</v>
      </c>
      <c r="B13" s="44">
        <v>3915</v>
      </c>
      <c r="C13" s="54">
        <v>0</v>
      </c>
      <c r="D13" s="54">
        <v>0</v>
      </c>
      <c r="E13" s="54">
        <v>1</v>
      </c>
      <c r="F13" s="54">
        <v>1</v>
      </c>
      <c r="G13" s="55">
        <v>900</v>
      </c>
      <c r="H13" s="54">
        <v>1</v>
      </c>
      <c r="I13" s="54">
        <v>5</v>
      </c>
      <c r="J13" s="55">
        <v>6.8837000000000002</v>
      </c>
      <c r="K13" s="55">
        <v>0</v>
      </c>
      <c r="L13" s="55">
        <v>6.8837000000000002</v>
      </c>
      <c r="M13" s="55">
        <v>0.20125000000000001</v>
      </c>
      <c r="N13" s="55">
        <v>0</v>
      </c>
      <c r="O13" s="55">
        <v>0.92540999999999995</v>
      </c>
      <c r="P13" s="55">
        <v>3.0300500000000001</v>
      </c>
      <c r="Q13" s="55">
        <v>0.37125000000000002</v>
      </c>
      <c r="R13" s="55">
        <v>2.1742900000000001</v>
      </c>
      <c r="S13" s="55">
        <v>448.22471000000002</v>
      </c>
      <c r="T13" s="55">
        <v>0</v>
      </c>
      <c r="U13" s="55">
        <v>755.87</v>
      </c>
      <c r="V13" s="55">
        <v>260.64269999999999</v>
      </c>
      <c r="W13" s="55">
        <v>147.78</v>
      </c>
      <c r="X13" s="55">
        <v>234.77</v>
      </c>
      <c r="Y13" s="55">
        <v>1616.37</v>
      </c>
      <c r="Z13" s="55">
        <v>9.5054999999999996</v>
      </c>
      <c r="AA13" s="55">
        <v>1254.74</v>
      </c>
      <c r="AB13" s="55">
        <v>47.073500000000003</v>
      </c>
      <c r="AC13" s="55">
        <v>2018.92</v>
      </c>
      <c r="AD13" s="55">
        <v>18.281790000000001</v>
      </c>
      <c r="AE13" s="55">
        <v>9.5269999999999992</v>
      </c>
      <c r="AF13" s="55">
        <v>45.706499999999998</v>
      </c>
      <c r="AG13" s="55">
        <v>239.72</v>
      </c>
      <c r="AH13" s="55">
        <v>0.69079000000000002</v>
      </c>
      <c r="AI13" s="55">
        <v>3.1648000000000001</v>
      </c>
      <c r="AJ13" s="55">
        <v>3.0659999999999998</v>
      </c>
      <c r="AK13" s="55">
        <v>2.012</v>
      </c>
      <c r="AL13" s="55">
        <v>1</v>
      </c>
      <c r="AM13" s="55">
        <v>0</v>
      </c>
      <c r="AN13" s="55">
        <v>0.6</v>
      </c>
      <c r="AO13" s="55">
        <v>5</v>
      </c>
      <c r="AP13" s="55">
        <v>7.5</v>
      </c>
      <c r="AQ13" s="55">
        <v>4.4000000000000004</v>
      </c>
      <c r="AR13" s="55">
        <v>0</v>
      </c>
      <c r="AS13" s="55">
        <v>6.7</v>
      </c>
      <c r="AT13" s="55">
        <v>0</v>
      </c>
      <c r="AU13" s="55">
        <v>1.1000000000000001</v>
      </c>
      <c r="AV13" s="55">
        <v>9.4</v>
      </c>
      <c r="AW13" s="55">
        <v>0</v>
      </c>
      <c r="AX13" s="55">
        <v>0.7</v>
      </c>
      <c r="AY13" s="56">
        <v>35.4</v>
      </c>
    </row>
    <row r="14" spans="1:51" ht="15.75" x14ac:dyDescent="0.25">
      <c r="A14" s="43">
        <v>13</v>
      </c>
      <c r="B14" s="44">
        <v>3918</v>
      </c>
      <c r="C14" s="54">
        <v>0</v>
      </c>
      <c r="D14" s="54">
        <v>0</v>
      </c>
      <c r="E14" s="54">
        <v>0</v>
      </c>
      <c r="F14" s="54">
        <v>1</v>
      </c>
      <c r="G14" s="55">
        <v>200</v>
      </c>
      <c r="H14" s="54">
        <v>1</v>
      </c>
      <c r="I14" s="54">
        <v>1</v>
      </c>
      <c r="J14" s="55">
        <v>2.0001600000000002</v>
      </c>
      <c r="K14" s="55">
        <v>0</v>
      </c>
      <c r="L14" s="55">
        <v>2.0001600000000002</v>
      </c>
      <c r="M14" s="55">
        <v>0.65581999999999996</v>
      </c>
      <c r="N14" s="55">
        <v>0</v>
      </c>
      <c r="O14" s="55">
        <v>0</v>
      </c>
      <c r="P14" s="55">
        <v>2.09572</v>
      </c>
      <c r="Q14" s="55">
        <v>0</v>
      </c>
      <c r="R14" s="55">
        <v>0</v>
      </c>
      <c r="S14" s="55">
        <v>181.79766000000001</v>
      </c>
      <c r="T14" s="55">
        <v>0</v>
      </c>
      <c r="U14" s="55">
        <v>108.9</v>
      </c>
      <c r="V14" s="55">
        <v>44.780200000000001</v>
      </c>
      <c r="W14" s="55">
        <v>26.62</v>
      </c>
      <c r="X14" s="55">
        <v>82.26</v>
      </c>
      <c r="Y14" s="55">
        <v>445.86</v>
      </c>
      <c r="Z14" s="55">
        <v>3.0104000000000002</v>
      </c>
      <c r="AA14" s="55">
        <v>645.88</v>
      </c>
      <c r="AB14" s="55">
        <v>16.505800000000001</v>
      </c>
      <c r="AC14" s="55">
        <v>759.54</v>
      </c>
      <c r="AD14" s="55">
        <v>7.7581600000000002</v>
      </c>
      <c r="AE14" s="55">
        <v>7.6219999999999999</v>
      </c>
      <c r="AF14" s="55">
        <v>22.905999999999999</v>
      </c>
      <c r="AG14" s="55">
        <v>14.52</v>
      </c>
      <c r="AH14" s="55">
        <v>0.33986</v>
      </c>
      <c r="AI14" s="55">
        <v>0.21779999999999999</v>
      </c>
      <c r="AJ14" s="55">
        <v>9.1959999999999997</v>
      </c>
      <c r="AK14" s="55">
        <v>1.452</v>
      </c>
      <c r="AL14" s="55">
        <v>0</v>
      </c>
      <c r="AM14" s="55">
        <v>0</v>
      </c>
      <c r="AN14" s="55">
        <v>5</v>
      </c>
      <c r="AO14" s="55">
        <v>5</v>
      </c>
      <c r="AP14" s="55">
        <v>10</v>
      </c>
      <c r="AQ14" s="55">
        <v>0</v>
      </c>
      <c r="AR14" s="55">
        <v>0</v>
      </c>
      <c r="AS14" s="55">
        <v>2.6</v>
      </c>
      <c r="AT14" s="55">
        <v>0</v>
      </c>
      <c r="AU14" s="55">
        <v>0</v>
      </c>
      <c r="AV14" s="55">
        <v>6.2</v>
      </c>
      <c r="AW14" s="55">
        <v>0</v>
      </c>
      <c r="AX14" s="55">
        <v>0.5</v>
      </c>
      <c r="AY14" s="56">
        <v>29.3</v>
      </c>
    </row>
    <row r="15" spans="1:51" ht="15.75" x14ac:dyDescent="0.25">
      <c r="A15" s="43">
        <v>15</v>
      </c>
      <c r="B15" s="44">
        <v>3917</v>
      </c>
      <c r="C15" s="54">
        <v>0</v>
      </c>
      <c r="D15" s="54">
        <v>0</v>
      </c>
      <c r="E15" s="54">
        <v>0</v>
      </c>
      <c r="F15" s="54">
        <v>0</v>
      </c>
      <c r="G15" s="55">
        <v>600</v>
      </c>
      <c r="H15" s="54">
        <v>1</v>
      </c>
      <c r="I15" s="54">
        <v>2</v>
      </c>
      <c r="J15" s="55">
        <v>0</v>
      </c>
      <c r="K15" s="55">
        <v>0</v>
      </c>
      <c r="L15" s="55">
        <v>0</v>
      </c>
      <c r="M15" s="55">
        <v>0.49995000000000001</v>
      </c>
      <c r="N15" s="55">
        <v>0</v>
      </c>
      <c r="O15" s="55">
        <v>0</v>
      </c>
      <c r="P15" s="55">
        <v>2.9733000000000001</v>
      </c>
      <c r="Q15" s="55">
        <v>2.9733000000000001</v>
      </c>
      <c r="R15" s="55">
        <v>0</v>
      </c>
      <c r="S15" s="55">
        <v>0</v>
      </c>
      <c r="T15" s="55">
        <v>0</v>
      </c>
      <c r="U15" s="55">
        <v>78.900000000000006</v>
      </c>
      <c r="V15" s="55">
        <v>2.0602999999999998</v>
      </c>
      <c r="W15" s="55">
        <v>65.45</v>
      </c>
      <c r="X15" s="55">
        <v>27.22</v>
      </c>
      <c r="Y15" s="55">
        <v>106.45</v>
      </c>
      <c r="Z15" s="55">
        <v>0.70930000000000004</v>
      </c>
      <c r="AA15" s="55">
        <v>481.06</v>
      </c>
      <c r="AB15" s="55">
        <v>20.5124</v>
      </c>
      <c r="AC15" s="55">
        <v>382.92</v>
      </c>
      <c r="AD15" s="55">
        <v>0.2414</v>
      </c>
      <c r="AE15" s="55">
        <v>0.66</v>
      </c>
      <c r="AF15" s="55">
        <v>1.1494</v>
      </c>
      <c r="AG15" s="55">
        <v>34.15</v>
      </c>
      <c r="AH15" s="55">
        <v>0.16427</v>
      </c>
      <c r="AI15" s="55">
        <v>2.448</v>
      </c>
      <c r="AJ15" s="55">
        <v>1.71</v>
      </c>
      <c r="AK15" s="55">
        <v>3.145</v>
      </c>
      <c r="AL15" s="55">
        <v>0</v>
      </c>
      <c r="AM15" s="55">
        <v>0</v>
      </c>
      <c r="AN15" s="55">
        <v>5</v>
      </c>
      <c r="AO15" s="55">
        <v>0</v>
      </c>
      <c r="AP15" s="55">
        <v>10</v>
      </c>
      <c r="AQ15" s="55">
        <v>0</v>
      </c>
      <c r="AR15" s="55">
        <v>10</v>
      </c>
      <c r="AS15" s="55">
        <v>0</v>
      </c>
      <c r="AT15" s="55">
        <v>0</v>
      </c>
      <c r="AU15" s="55">
        <v>0</v>
      </c>
      <c r="AV15" s="55">
        <v>20</v>
      </c>
      <c r="AW15" s="55">
        <v>0</v>
      </c>
      <c r="AX15" s="55">
        <v>0</v>
      </c>
      <c r="AY15" s="56">
        <v>45</v>
      </c>
    </row>
    <row r="16" spans="1:51" ht="15.75" x14ac:dyDescent="0.25">
      <c r="A16" s="43">
        <v>16</v>
      </c>
      <c r="B16" s="44">
        <v>3916</v>
      </c>
      <c r="C16" s="54">
        <v>0</v>
      </c>
      <c r="D16" s="54">
        <v>0</v>
      </c>
      <c r="E16" s="54">
        <v>1</v>
      </c>
      <c r="F16" s="54">
        <v>1</v>
      </c>
      <c r="G16" s="55">
        <v>500</v>
      </c>
      <c r="H16" s="54">
        <v>1</v>
      </c>
      <c r="I16" s="54">
        <v>6</v>
      </c>
      <c r="J16" s="55">
        <v>1.48498</v>
      </c>
      <c r="K16" s="55">
        <v>0.3231</v>
      </c>
      <c r="L16" s="55">
        <v>1.16188</v>
      </c>
      <c r="M16" s="55">
        <v>0.25979000000000002</v>
      </c>
      <c r="N16" s="55">
        <v>1.358E-2</v>
      </c>
      <c r="O16" s="55">
        <v>4.1665700000000001</v>
      </c>
      <c r="P16" s="55">
        <v>0.75778999999999996</v>
      </c>
      <c r="Q16" s="55">
        <v>0</v>
      </c>
      <c r="R16" s="55">
        <v>1.0028999999999999</v>
      </c>
      <c r="S16" s="55">
        <v>317.64364999999998</v>
      </c>
      <c r="T16" s="55">
        <v>0</v>
      </c>
      <c r="U16" s="55">
        <v>1331.2</v>
      </c>
      <c r="V16" s="55">
        <v>175.16159999999999</v>
      </c>
      <c r="W16" s="55">
        <v>102.89</v>
      </c>
      <c r="X16" s="55">
        <v>250.49</v>
      </c>
      <c r="Y16" s="55">
        <v>1135.19</v>
      </c>
      <c r="Z16" s="55">
        <v>11.0669</v>
      </c>
      <c r="AA16" s="55">
        <v>1830.52</v>
      </c>
      <c r="AB16" s="55">
        <v>43.3371</v>
      </c>
      <c r="AC16" s="55">
        <v>998.34</v>
      </c>
      <c r="AD16" s="55">
        <v>15.80899</v>
      </c>
      <c r="AE16" s="55">
        <v>6.7590000000000003</v>
      </c>
      <c r="AF16" s="55">
        <v>31.1325</v>
      </c>
      <c r="AG16" s="55">
        <v>797.1</v>
      </c>
      <c r="AH16" s="55">
        <v>1.00539</v>
      </c>
      <c r="AI16" s="55">
        <v>6.1452</v>
      </c>
      <c r="AJ16" s="55">
        <v>3.7730000000000001</v>
      </c>
      <c r="AK16" s="55">
        <v>12.881</v>
      </c>
      <c r="AL16" s="55">
        <v>1</v>
      </c>
      <c r="AM16" s="55">
        <v>0.1</v>
      </c>
      <c r="AN16" s="55">
        <v>1</v>
      </c>
      <c r="AO16" s="55">
        <v>2.2000000000000002</v>
      </c>
      <c r="AP16" s="55">
        <v>2.7</v>
      </c>
      <c r="AQ16" s="55">
        <v>10</v>
      </c>
      <c r="AR16" s="55">
        <v>0</v>
      </c>
      <c r="AS16" s="55">
        <v>9.1</v>
      </c>
      <c r="AT16" s="55">
        <v>0.9</v>
      </c>
      <c r="AU16" s="55">
        <v>0.7</v>
      </c>
      <c r="AV16" s="55">
        <v>10.3</v>
      </c>
      <c r="AW16" s="55">
        <v>0</v>
      </c>
      <c r="AX16" s="55">
        <v>0</v>
      </c>
      <c r="AY16" s="56">
        <v>37</v>
      </c>
    </row>
    <row r="17" spans="1:51" ht="15.75" x14ac:dyDescent="0.25">
      <c r="A17" s="43">
        <v>26</v>
      </c>
      <c r="B17" s="44">
        <v>4079</v>
      </c>
      <c r="C17" s="54">
        <v>0</v>
      </c>
      <c r="D17" s="54">
        <v>0</v>
      </c>
      <c r="E17" s="54">
        <v>0</v>
      </c>
      <c r="F17" s="54">
        <v>0</v>
      </c>
      <c r="G17" s="55">
        <v>300</v>
      </c>
      <c r="H17" s="54">
        <v>3</v>
      </c>
      <c r="I17" s="54">
        <v>3</v>
      </c>
      <c r="J17" s="55">
        <v>8.4476999999999993</v>
      </c>
      <c r="K17" s="55">
        <v>0.86160000000000003</v>
      </c>
      <c r="L17" s="55">
        <v>7.5861000000000001</v>
      </c>
      <c r="M17" s="55">
        <v>0.82850000000000001</v>
      </c>
      <c r="N17" s="55">
        <v>1.72234</v>
      </c>
      <c r="O17" s="55">
        <v>0.2465</v>
      </c>
      <c r="P17" s="55">
        <v>1.51702</v>
      </c>
      <c r="Q17" s="55">
        <v>0</v>
      </c>
      <c r="R17" s="55">
        <v>9.5892099999999996</v>
      </c>
      <c r="S17" s="55">
        <v>440.93135999999998</v>
      </c>
      <c r="T17" s="55">
        <v>0</v>
      </c>
      <c r="U17" s="55">
        <v>402.625</v>
      </c>
      <c r="V17" s="55">
        <v>347.26835</v>
      </c>
      <c r="W17" s="55">
        <v>78.084999999999994</v>
      </c>
      <c r="X17" s="55">
        <v>874.4</v>
      </c>
      <c r="Y17" s="55">
        <v>2009.11</v>
      </c>
      <c r="Z17" s="55">
        <v>35.216000000000001</v>
      </c>
      <c r="AA17" s="55">
        <v>2022.8050000000001</v>
      </c>
      <c r="AB17" s="55">
        <v>47.584600000000002</v>
      </c>
      <c r="AC17" s="55">
        <v>2353.89</v>
      </c>
      <c r="AD17" s="55">
        <v>16.027670000000001</v>
      </c>
      <c r="AE17" s="55">
        <v>16.402000000000001</v>
      </c>
      <c r="AF17" s="55">
        <v>51.414850000000001</v>
      </c>
      <c r="AG17" s="55">
        <v>697.22</v>
      </c>
      <c r="AH17" s="55">
        <v>2.1637900000000001</v>
      </c>
      <c r="AI17" s="55">
        <v>5.5681000000000003</v>
      </c>
      <c r="AJ17" s="55">
        <v>104.46850000000001</v>
      </c>
      <c r="AK17" s="55">
        <v>3.0525000000000002</v>
      </c>
      <c r="AL17" s="55">
        <v>2</v>
      </c>
      <c r="AM17" s="55">
        <v>5</v>
      </c>
      <c r="AN17" s="55">
        <v>1.9</v>
      </c>
      <c r="AO17" s="55">
        <v>5</v>
      </c>
      <c r="AP17" s="55">
        <v>3</v>
      </c>
      <c r="AQ17" s="55">
        <v>0.9</v>
      </c>
      <c r="AR17" s="55">
        <v>0.6</v>
      </c>
      <c r="AS17" s="55">
        <v>7.4</v>
      </c>
      <c r="AT17" s="55">
        <v>1.4</v>
      </c>
      <c r="AU17" s="55">
        <v>4</v>
      </c>
      <c r="AV17" s="55">
        <v>14.3</v>
      </c>
      <c r="AW17" s="55">
        <v>5</v>
      </c>
      <c r="AX17" s="55">
        <v>0</v>
      </c>
      <c r="AY17" s="56">
        <v>48.5</v>
      </c>
    </row>
    <row r="18" spans="1:51" ht="15.75" x14ac:dyDescent="0.25">
      <c r="A18" s="43">
        <v>27</v>
      </c>
      <c r="B18" s="44">
        <v>4139</v>
      </c>
      <c r="C18" s="54">
        <v>0</v>
      </c>
      <c r="D18" s="54">
        <v>0</v>
      </c>
      <c r="E18" s="54">
        <v>0</v>
      </c>
      <c r="F18" s="54">
        <v>0</v>
      </c>
      <c r="G18" s="55">
        <v>511</v>
      </c>
      <c r="H18" s="54">
        <v>2</v>
      </c>
      <c r="I18" s="54">
        <v>5</v>
      </c>
      <c r="J18" s="55">
        <v>8.3168900000000008</v>
      </c>
      <c r="K18" s="55">
        <v>0</v>
      </c>
      <c r="L18" s="55">
        <v>8.3168900000000008</v>
      </c>
      <c r="M18" s="55">
        <v>1.0686199999999999</v>
      </c>
      <c r="N18" s="55">
        <v>4.0921000000000003</v>
      </c>
      <c r="O18" s="55">
        <v>0.87373999999999996</v>
      </c>
      <c r="P18" s="55">
        <v>2.4705699999999999</v>
      </c>
      <c r="Q18" s="55">
        <v>0</v>
      </c>
      <c r="R18" s="55">
        <v>20.242989999999999</v>
      </c>
      <c r="S18" s="55">
        <v>390.52924000000002</v>
      </c>
      <c r="T18" s="55">
        <v>0</v>
      </c>
      <c r="U18" s="55">
        <v>466.52</v>
      </c>
      <c r="V18" s="55">
        <v>228.3475</v>
      </c>
      <c r="W18" s="55">
        <v>121.79</v>
      </c>
      <c r="X18" s="55">
        <v>435.98</v>
      </c>
      <c r="Y18" s="55">
        <v>1744.98</v>
      </c>
      <c r="Z18" s="55">
        <v>10.720700000000001</v>
      </c>
      <c r="AA18" s="55">
        <v>2145.5500000000002</v>
      </c>
      <c r="AB18" s="55">
        <v>57.591999999999999</v>
      </c>
      <c r="AC18" s="55">
        <v>2213.64</v>
      </c>
      <c r="AD18" s="55">
        <v>19.080559999999998</v>
      </c>
      <c r="AE18" s="55">
        <v>19.997</v>
      </c>
      <c r="AF18" s="55">
        <v>69.804400000000001</v>
      </c>
      <c r="AG18" s="55">
        <v>118.59</v>
      </c>
      <c r="AH18" s="55">
        <v>1.93689</v>
      </c>
      <c r="AI18" s="55">
        <v>1.1339999999999999</v>
      </c>
      <c r="AJ18" s="55">
        <v>42.875999999999998</v>
      </c>
      <c r="AK18" s="55">
        <v>0.39100000000000001</v>
      </c>
      <c r="AL18" s="55">
        <v>4</v>
      </c>
      <c r="AM18" s="55">
        <v>5</v>
      </c>
      <c r="AN18" s="55">
        <v>2.8</v>
      </c>
      <c r="AO18" s="55">
        <v>5</v>
      </c>
      <c r="AP18" s="55">
        <v>5.7</v>
      </c>
      <c r="AQ18" s="55">
        <v>3.9</v>
      </c>
      <c r="AR18" s="55">
        <v>0</v>
      </c>
      <c r="AS18" s="55">
        <v>6.5</v>
      </c>
      <c r="AT18" s="55">
        <v>0</v>
      </c>
      <c r="AU18" s="55">
        <v>9.6999999999999993</v>
      </c>
      <c r="AV18" s="55">
        <v>18.2</v>
      </c>
      <c r="AW18" s="55">
        <v>5</v>
      </c>
      <c r="AX18" s="55">
        <v>0</v>
      </c>
      <c r="AY18" s="56">
        <v>61.7</v>
      </c>
    </row>
    <row r="19" spans="1:51" ht="15.75" x14ac:dyDescent="0.25">
      <c r="A19" s="43">
        <v>28</v>
      </c>
      <c r="B19" s="44">
        <v>4192</v>
      </c>
      <c r="C19" s="54">
        <v>0</v>
      </c>
      <c r="D19" s="54">
        <v>0</v>
      </c>
      <c r="E19" s="54">
        <v>0</v>
      </c>
      <c r="F19" s="54">
        <v>1</v>
      </c>
      <c r="G19" s="55">
        <v>600</v>
      </c>
      <c r="H19" s="54">
        <v>1</v>
      </c>
      <c r="I19" s="54">
        <v>4</v>
      </c>
      <c r="J19" s="55">
        <v>2.83142</v>
      </c>
      <c r="K19" s="55">
        <v>0.83162000000000003</v>
      </c>
      <c r="L19" s="55">
        <v>1.9998</v>
      </c>
      <c r="M19" s="55">
        <v>0.45119999999999999</v>
      </c>
      <c r="N19" s="55">
        <v>2.47451</v>
      </c>
      <c r="O19" s="55">
        <v>0.54130999999999996</v>
      </c>
      <c r="P19" s="55">
        <v>4.7007500000000002</v>
      </c>
      <c r="Q19" s="55">
        <v>0</v>
      </c>
      <c r="R19" s="55">
        <v>10.71767</v>
      </c>
      <c r="S19" s="55">
        <v>181.46104</v>
      </c>
      <c r="T19" s="55">
        <v>0</v>
      </c>
      <c r="U19" s="55">
        <v>347.35</v>
      </c>
      <c r="V19" s="55">
        <v>138.71700000000001</v>
      </c>
      <c r="W19" s="55">
        <v>84.4</v>
      </c>
      <c r="X19" s="55">
        <v>328.41</v>
      </c>
      <c r="Y19" s="55">
        <v>1096.55</v>
      </c>
      <c r="Z19" s="55">
        <v>8.0741999999999994</v>
      </c>
      <c r="AA19" s="55">
        <v>1423.98</v>
      </c>
      <c r="AB19" s="55">
        <v>41.7468</v>
      </c>
      <c r="AC19" s="55">
        <v>1235.79</v>
      </c>
      <c r="AD19" s="55">
        <v>16.151450000000001</v>
      </c>
      <c r="AE19" s="55">
        <v>12.986000000000001</v>
      </c>
      <c r="AF19" s="55">
        <v>43.904600000000002</v>
      </c>
      <c r="AG19" s="55">
        <v>87.09</v>
      </c>
      <c r="AH19" s="55">
        <v>0.93911999999999995</v>
      </c>
      <c r="AI19" s="55">
        <v>2.6886000000000001</v>
      </c>
      <c r="AJ19" s="55">
        <v>99.221000000000004</v>
      </c>
      <c r="AK19" s="55">
        <v>1.927</v>
      </c>
      <c r="AL19" s="55">
        <v>3</v>
      </c>
      <c r="AM19" s="55">
        <v>5</v>
      </c>
      <c r="AN19" s="55">
        <v>1.9</v>
      </c>
      <c r="AO19" s="55">
        <v>4.3</v>
      </c>
      <c r="AP19" s="55">
        <v>10</v>
      </c>
      <c r="AQ19" s="55">
        <v>3.8</v>
      </c>
      <c r="AR19" s="55">
        <v>0.6</v>
      </c>
      <c r="AS19" s="55">
        <v>7.8</v>
      </c>
      <c r="AT19" s="55">
        <v>2.5</v>
      </c>
      <c r="AU19" s="55">
        <v>8.1</v>
      </c>
      <c r="AV19" s="55">
        <v>20</v>
      </c>
      <c r="AW19" s="55">
        <v>5</v>
      </c>
      <c r="AX19" s="55">
        <v>0</v>
      </c>
      <c r="AY19" s="56">
        <v>69</v>
      </c>
    </row>
    <row r="20" spans="1:51" ht="15.75" x14ac:dyDescent="0.25">
      <c r="A20" s="43">
        <v>29</v>
      </c>
      <c r="B20" s="44">
        <v>3084</v>
      </c>
      <c r="C20" s="54">
        <v>0</v>
      </c>
      <c r="D20" s="54">
        <v>0</v>
      </c>
      <c r="E20" s="54">
        <v>0</v>
      </c>
      <c r="F20" s="54">
        <v>0</v>
      </c>
      <c r="G20" s="55">
        <v>900</v>
      </c>
      <c r="H20" s="54">
        <v>1</v>
      </c>
      <c r="I20" s="54">
        <v>3</v>
      </c>
      <c r="J20" s="55">
        <v>3.9539399999999998</v>
      </c>
      <c r="K20" s="55">
        <v>0</v>
      </c>
      <c r="L20" s="55">
        <v>3.9539399999999998</v>
      </c>
      <c r="M20" s="55">
        <v>1.4379</v>
      </c>
      <c r="N20" s="55">
        <v>0</v>
      </c>
      <c r="O20" s="55">
        <v>0.38688</v>
      </c>
      <c r="P20" s="55">
        <v>3.1335099999999998</v>
      </c>
      <c r="Q20" s="55">
        <v>0</v>
      </c>
      <c r="R20" s="55">
        <v>1.36815</v>
      </c>
      <c r="S20" s="55">
        <v>205.29034999999999</v>
      </c>
      <c r="T20" s="55">
        <v>0</v>
      </c>
      <c r="U20" s="55">
        <v>352.12</v>
      </c>
      <c r="V20" s="55">
        <v>65.342799999999997</v>
      </c>
      <c r="W20" s="55">
        <v>90.74</v>
      </c>
      <c r="X20" s="55">
        <v>240.18</v>
      </c>
      <c r="Y20" s="55">
        <v>680.07</v>
      </c>
      <c r="Z20" s="55">
        <v>6.0552000000000001</v>
      </c>
      <c r="AA20" s="55">
        <v>835.64</v>
      </c>
      <c r="AB20" s="55">
        <v>33.590499999999999</v>
      </c>
      <c r="AC20" s="55">
        <v>2040.86</v>
      </c>
      <c r="AD20" s="55">
        <v>12.65638</v>
      </c>
      <c r="AE20" s="55">
        <v>6.2309999999999999</v>
      </c>
      <c r="AF20" s="55">
        <v>31.3979</v>
      </c>
      <c r="AG20" s="55">
        <v>269.83</v>
      </c>
      <c r="AH20" s="55">
        <v>0.54212000000000005</v>
      </c>
      <c r="AI20" s="55">
        <v>1.4552</v>
      </c>
      <c r="AJ20" s="55">
        <v>15.101000000000001</v>
      </c>
      <c r="AK20" s="55">
        <v>0.82</v>
      </c>
      <c r="AL20" s="55">
        <v>1</v>
      </c>
      <c r="AM20" s="55">
        <v>0</v>
      </c>
      <c r="AN20" s="55">
        <v>5</v>
      </c>
      <c r="AO20" s="55">
        <v>5</v>
      </c>
      <c r="AP20" s="55">
        <v>10</v>
      </c>
      <c r="AQ20" s="55">
        <v>4.4000000000000004</v>
      </c>
      <c r="AR20" s="55">
        <v>0</v>
      </c>
      <c r="AS20" s="55">
        <v>0</v>
      </c>
      <c r="AT20" s="55">
        <v>0</v>
      </c>
      <c r="AU20" s="55">
        <v>1.7</v>
      </c>
      <c r="AV20" s="55">
        <v>13</v>
      </c>
      <c r="AW20" s="55">
        <v>0</v>
      </c>
      <c r="AX20" s="55">
        <v>1.6</v>
      </c>
      <c r="AY20" s="56">
        <v>40.6</v>
      </c>
    </row>
    <row r="21" spans="1:51" ht="15.75" x14ac:dyDescent="0.25">
      <c r="A21" s="43">
        <v>30</v>
      </c>
      <c r="B21" s="44">
        <v>4191</v>
      </c>
      <c r="C21" s="54">
        <v>0</v>
      </c>
      <c r="D21" s="54">
        <v>0</v>
      </c>
      <c r="E21" s="54">
        <v>0</v>
      </c>
      <c r="F21" s="54">
        <v>0</v>
      </c>
      <c r="G21" s="55">
        <v>300</v>
      </c>
      <c r="H21" s="54">
        <v>1</v>
      </c>
      <c r="I21" s="54">
        <v>4</v>
      </c>
      <c r="J21" s="55">
        <v>2.9552</v>
      </c>
      <c r="K21" s="55">
        <v>0.35680000000000001</v>
      </c>
      <c r="L21" s="55">
        <v>2.5983999999999998</v>
      </c>
      <c r="M21" s="55">
        <v>0</v>
      </c>
      <c r="N21" s="55">
        <v>0</v>
      </c>
      <c r="O21" s="55">
        <v>0</v>
      </c>
      <c r="P21" s="55">
        <v>2.6673</v>
      </c>
      <c r="Q21" s="55">
        <v>0</v>
      </c>
      <c r="R21" s="55">
        <v>7.8899999999999998E-2</v>
      </c>
      <c r="S21" s="55">
        <v>146.35538</v>
      </c>
      <c r="T21" s="55">
        <v>0</v>
      </c>
      <c r="U21" s="55">
        <v>125.1</v>
      </c>
      <c r="V21" s="55">
        <v>93.486999999999995</v>
      </c>
      <c r="W21" s="55">
        <v>73.95</v>
      </c>
      <c r="X21" s="55">
        <v>369.37</v>
      </c>
      <c r="Y21" s="55">
        <v>660.68</v>
      </c>
      <c r="Z21" s="55">
        <v>12.4818</v>
      </c>
      <c r="AA21" s="55">
        <v>531.62</v>
      </c>
      <c r="AB21" s="55">
        <v>28.475200000000001</v>
      </c>
      <c r="AC21" s="55">
        <v>750.27</v>
      </c>
      <c r="AD21" s="55">
        <v>7.2660900000000002</v>
      </c>
      <c r="AE21" s="55">
        <v>3.9060000000000001</v>
      </c>
      <c r="AF21" s="55">
        <v>19.883700000000001</v>
      </c>
      <c r="AG21" s="55">
        <v>196.8</v>
      </c>
      <c r="AH21" s="55">
        <v>1.3395999999999999</v>
      </c>
      <c r="AI21" s="55">
        <v>4.5225</v>
      </c>
      <c r="AJ21" s="55">
        <v>9.92</v>
      </c>
      <c r="AK21" s="55">
        <v>1.615</v>
      </c>
      <c r="AL21" s="55">
        <v>0</v>
      </c>
      <c r="AM21" s="55">
        <v>0</v>
      </c>
      <c r="AN21" s="55">
        <v>0</v>
      </c>
      <c r="AO21" s="55">
        <v>5</v>
      </c>
      <c r="AP21" s="55">
        <v>10</v>
      </c>
      <c r="AQ21" s="55">
        <v>0</v>
      </c>
      <c r="AR21" s="55">
        <v>0</v>
      </c>
      <c r="AS21" s="55">
        <v>7.7</v>
      </c>
      <c r="AT21" s="55">
        <v>1.8</v>
      </c>
      <c r="AU21" s="55">
        <v>0.1</v>
      </c>
      <c r="AV21" s="55">
        <v>14.3</v>
      </c>
      <c r="AW21" s="55">
        <v>0</v>
      </c>
      <c r="AX21" s="55">
        <v>0</v>
      </c>
      <c r="AY21" s="56">
        <v>38.9</v>
      </c>
    </row>
    <row r="22" spans="1:51" ht="15.75" x14ac:dyDescent="0.25">
      <c r="A22" s="43">
        <v>31</v>
      </c>
      <c r="B22" s="44">
        <v>4193</v>
      </c>
      <c r="C22" s="54">
        <v>0</v>
      </c>
      <c r="D22" s="54">
        <v>0</v>
      </c>
      <c r="E22" s="54">
        <v>0</v>
      </c>
      <c r="F22" s="54">
        <v>1</v>
      </c>
      <c r="G22" s="55">
        <v>450</v>
      </c>
      <c r="H22" s="54">
        <v>1</v>
      </c>
      <c r="I22" s="54">
        <v>6</v>
      </c>
      <c r="J22" s="55">
        <v>6.8302500000000004</v>
      </c>
      <c r="K22" s="55">
        <v>0.35680000000000001</v>
      </c>
      <c r="L22" s="55">
        <v>6.4734499999999997</v>
      </c>
      <c r="M22" s="55">
        <v>1.26153</v>
      </c>
      <c r="N22" s="55">
        <v>2.9554900000000002</v>
      </c>
      <c r="O22" s="55">
        <v>1.54166</v>
      </c>
      <c r="P22" s="55">
        <v>7.6034199999999998</v>
      </c>
      <c r="Q22" s="55">
        <v>0</v>
      </c>
      <c r="R22" s="55">
        <v>26.787939999999999</v>
      </c>
      <c r="S22" s="55">
        <v>284.70310000000001</v>
      </c>
      <c r="T22" s="55">
        <v>0</v>
      </c>
      <c r="U22" s="55">
        <v>1036.019</v>
      </c>
      <c r="V22" s="55">
        <v>320.58623</v>
      </c>
      <c r="W22" s="55">
        <v>125.45</v>
      </c>
      <c r="X22" s="55">
        <v>679.50800000000004</v>
      </c>
      <c r="Y22" s="55">
        <v>2130.5239999999999</v>
      </c>
      <c r="Z22" s="55">
        <v>19.809560000000001</v>
      </c>
      <c r="AA22" s="55">
        <v>2944.5709999999999</v>
      </c>
      <c r="AB22" s="55">
        <v>74.409620000000004</v>
      </c>
      <c r="AC22" s="55">
        <v>2709.0210000000002</v>
      </c>
      <c r="AD22" s="55">
        <v>17.179220000000001</v>
      </c>
      <c r="AE22" s="55">
        <v>19.793199999999999</v>
      </c>
      <c r="AF22" s="55">
        <v>69.160600000000002</v>
      </c>
      <c r="AG22" s="55">
        <v>902.76</v>
      </c>
      <c r="AH22" s="55">
        <v>2.8002600000000002</v>
      </c>
      <c r="AI22" s="55">
        <v>4.9970999999999997</v>
      </c>
      <c r="AJ22" s="55">
        <v>78.292699999999996</v>
      </c>
      <c r="AK22" s="55">
        <v>5.9960000000000004</v>
      </c>
      <c r="AL22" s="55">
        <v>25</v>
      </c>
      <c r="AM22" s="55">
        <v>5</v>
      </c>
      <c r="AN22" s="55">
        <v>2.7</v>
      </c>
      <c r="AO22" s="55">
        <v>5</v>
      </c>
      <c r="AP22" s="55">
        <v>10</v>
      </c>
      <c r="AQ22" s="55">
        <v>5.6</v>
      </c>
      <c r="AR22" s="55">
        <v>9.5</v>
      </c>
      <c r="AS22" s="55">
        <v>6.5</v>
      </c>
      <c r="AT22" s="55">
        <v>0.6</v>
      </c>
      <c r="AU22" s="55">
        <v>10</v>
      </c>
      <c r="AV22" s="55">
        <v>20</v>
      </c>
      <c r="AW22" s="55">
        <v>5</v>
      </c>
      <c r="AX22" s="55">
        <v>0.5</v>
      </c>
      <c r="AY22" s="56">
        <v>80.2</v>
      </c>
    </row>
    <row r="23" spans="1:51" ht="15.75" x14ac:dyDescent="0.25">
      <c r="A23" s="43">
        <v>32</v>
      </c>
      <c r="B23" s="44">
        <v>4190</v>
      </c>
      <c r="C23" s="54">
        <v>0</v>
      </c>
      <c r="D23" s="54">
        <v>0</v>
      </c>
      <c r="E23" s="54">
        <v>0</v>
      </c>
      <c r="F23" s="54">
        <v>0</v>
      </c>
      <c r="G23" s="55">
        <v>500</v>
      </c>
      <c r="H23" s="54">
        <v>1</v>
      </c>
      <c r="I23" s="54">
        <v>2</v>
      </c>
      <c r="J23" s="55">
        <v>3.1437900000000001</v>
      </c>
      <c r="K23" s="55">
        <v>0</v>
      </c>
      <c r="L23" s="55">
        <v>3.1437900000000001</v>
      </c>
      <c r="M23" s="55">
        <v>1.3677600000000001</v>
      </c>
      <c r="N23" s="55">
        <v>1.8599999999999998E-2</v>
      </c>
      <c r="O23" s="55">
        <v>0</v>
      </c>
      <c r="P23" s="55">
        <v>1.54566</v>
      </c>
      <c r="Q23" s="55">
        <v>0</v>
      </c>
      <c r="R23" s="55">
        <v>9.1958400000000005</v>
      </c>
      <c r="S23" s="55">
        <v>45.886679999999998</v>
      </c>
      <c r="T23" s="55">
        <v>0</v>
      </c>
      <c r="U23" s="55">
        <v>137.62</v>
      </c>
      <c r="V23" s="55">
        <v>110.0985</v>
      </c>
      <c r="W23" s="55">
        <v>0</v>
      </c>
      <c r="X23" s="55">
        <v>228.15</v>
      </c>
      <c r="Y23" s="55">
        <v>616.14</v>
      </c>
      <c r="Z23" s="55">
        <v>4.5130999999999997</v>
      </c>
      <c r="AA23" s="55">
        <v>951.71</v>
      </c>
      <c r="AB23" s="55">
        <v>15.1319</v>
      </c>
      <c r="AC23" s="55">
        <v>806.51</v>
      </c>
      <c r="AD23" s="55">
        <v>3.1083699999999999</v>
      </c>
      <c r="AE23" s="55">
        <v>6.1509999999999998</v>
      </c>
      <c r="AF23" s="55">
        <v>15.0634</v>
      </c>
      <c r="AG23" s="55">
        <v>103.32</v>
      </c>
      <c r="AH23" s="55">
        <v>0.45412999999999998</v>
      </c>
      <c r="AI23" s="55">
        <v>0</v>
      </c>
      <c r="AJ23" s="55">
        <v>31.335000000000001</v>
      </c>
      <c r="AK23" s="55">
        <v>0</v>
      </c>
      <c r="AL23" s="55">
        <v>3</v>
      </c>
      <c r="AM23" s="55">
        <v>0.2</v>
      </c>
      <c r="AN23" s="55">
        <v>5</v>
      </c>
      <c r="AO23" s="55">
        <v>5</v>
      </c>
      <c r="AP23" s="55">
        <v>10</v>
      </c>
      <c r="AQ23" s="55">
        <v>0</v>
      </c>
      <c r="AR23" s="55">
        <v>10</v>
      </c>
      <c r="AS23" s="55">
        <v>6.1</v>
      </c>
      <c r="AT23" s="55">
        <v>0</v>
      </c>
      <c r="AU23" s="55">
        <v>10</v>
      </c>
      <c r="AV23" s="55">
        <v>20</v>
      </c>
      <c r="AW23" s="55">
        <v>0</v>
      </c>
      <c r="AX23" s="55">
        <v>0</v>
      </c>
      <c r="AY23" s="56">
        <v>66.3</v>
      </c>
    </row>
    <row r="24" spans="1:51" ht="15.75" x14ac:dyDescent="0.25">
      <c r="A24" s="43">
        <v>33</v>
      </c>
      <c r="B24" s="44">
        <v>4188</v>
      </c>
      <c r="C24" s="54">
        <v>0</v>
      </c>
      <c r="D24" s="54">
        <v>0</v>
      </c>
      <c r="E24" s="54">
        <v>0</v>
      </c>
      <c r="F24" s="54">
        <v>0</v>
      </c>
      <c r="G24" s="55">
        <v>500</v>
      </c>
      <c r="H24" s="54">
        <v>1</v>
      </c>
      <c r="I24" s="54">
        <v>3</v>
      </c>
      <c r="J24" s="55">
        <v>6.9925199999999998</v>
      </c>
      <c r="K24" s="55">
        <v>0.57455999999999996</v>
      </c>
      <c r="L24" s="55">
        <v>6.4188000000000001</v>
      </c>
      <c r="M24" s="55">
        <v>3.1155900000000001</v>
      </c>
      <c r="N24" s="55">
        <v>0</v>
      </c>
      <c r="O24" s="55">
        <v>1.27826</v>
      </c>
      <c r="P24" s="55">
        <v>4.6841200000000001</v>
      </c>
      <c r="Q24" s="55">
        <v>0</v>
      </c>
      <c r="R24" s="55">
        <v>2.83195</v>
      </c>
      <c r="S24" s="55">
        <v>182.19618</v>
      </c>
      <c r="T24" s="55">
        <v>0</v>
      </c>
      <c r="U24" s="55">
        <v>711.11</v>
      </c>
      <c r="V24" s="55">
        <v>178.73365000000001</v>
      </c>
      <c r="W24" s="55">
        <v>289.61</v>
      </c>
      <c r="X24" s="55">
        <v>442.51</v>
      </c>
      <c r="Y24" s="55">
        <v>1263.7449999999999</v>
      </c>
      <c r="Z24" s="55">
        <v>10.499499999999999</v>
      </c>
      <c r="AA24" s="55">
        <v>2376.7249999999999</v>
      </c>
      <c r="AB24" s="55">
        <v>58.034350000000003</v>
      </c>
      <c r="AC24" s="55">
        <v>2349.4949999999999</v>
      </c>
      <c r="AD24" s="55">
        <v>11.33371</v>
      </c>
      <c r="AE24" s="55">
        <v>19.135999999999999</v>
      </c>
      <c r="AF24" s="55">
        <v>35.051499999999997</v>
      </c>
      <c r="AG24" s="55">
        <v>572.38</v>
      </c>
      <c r="AH24" s="55">
        <v>1.3848199999999999</v>
      </c>
      <c r="AI24" s="55">
        <v>1.9279999999999999</v>
      </c>
      <c r="AJ24" s="55">
        <v>32.708500000000001</v>
      </c>
      <c r="AK24" s="55">
        <v>3.7305000000000001</v>
      </c>
      <c r="AL24" s="55">
        <v>2</v>
      </c>
      <c r="AM24" s="55">
        <v>0</v>
      </c>
      <c r="AN24" s="55">
        <v>5</v>
      </c>
      <c r="AO24" s="55">
        <v>5</v>
      </c>
      <c r="AP24" s="55">
        <v>10</v>
      </c>
      <c r="AQ24" s="55">
        <v>7.8</v>
      </c>
      <c r="AR24" s="55">
        <v>0.9</v>
      </c>
      <c r="AS24" s="55">
        <v>1.3</v>
      </c>
      <c r="AT24" s="55">
        <v>1.5</v>
      </c>
      <c r="AU24" s="55">
        <v>1.9</v>
      </c>
      <c r="AV24" s="55">
        <v>20</v>
      </c>
      <c r="AW24" s="55">
        <v>0</v>
      </c>
      <c r="AX24" s="55">
        <v>2.7</v>
      </c>
      <c r="AY24" s="56">
        <v>56.1</v>
      </c>
    </row>
    <row r="25" spans="1:51" ht="15.75" x14ac:dyDescent="0.25">
      <c r="A25" s="43">
        <v>34</v>
      </c>
      <c r="B25" s="44">
        <v>4189</v>
      </c>
      <c r="C25" s="54">
        <v>0</v>
      </c>
      <c r="D25" s="54">
        <v>0</v>
      </c>
      <c r="E25" s="54">
        <v>0</v>
      </c>
      <c r="F25" s="54">
        <v>0</v>
      </c>
      <c r="G25" s="55">
        <v>550</v>
      </c>
      <c r="H25" s="54">
        <v>2</v>
      </c>
      <c r="I25" s="54">
        <v>6</v>
      </c>
      <c r="J25" s="55">
        <v>8.3474400000000006</v>
      </c>
      <c r="K25" s="55">
        <v>0</v>
      </c>
      <c r="L25" s="55">
        <v>8.3474400000000006</v>
      </c>
      <c r="M25" s="55">
        <v>1.8449800000000001</v>
      </c>
      <c r="N25" s="55">
        <v>1.6619900000000001</v>
      </c>
      <c r="O25" s="55">
        <v>0.69113000000000002</v>
      </c>
      <c r="P25" s="55">
        <v>10.31968</v>
      </c>
      <c r="Q25" s="55">
        <v>0</v>
      </c>
      <c r="R25" s="55">
        <v>12.452439999999999</v>
      </c>
      <c r="S25" s="55">
        <v>548.20975999999996</v>
      </c>
      <c r="T25" s="55">
        <v>0</v>
      </c>
      <c r="U25" s="55">
        <v>838.67</v>
      </c>
      <c r="V25" s="55">
        <v>344.49119999999999</v>
      </c>
      <c r="W25" s="55">
        <v>205.83</v>
      </c>
      <c r="X25" s="55">
        <v>634.69000000000005</v>
      </c>
      <c r="Y25" s="55">
        <v>2521.1999999999998</v>
      </c>
      <c r="Z25" s="55">
        <v>18.434000000000001</v>
      </c>
      <c r="AA25" s="55">
        <v>3222.8</v>
      </c>
      <c r="AB25" s="55">
        <v>100.2052</v>
      </c>
      <c r="AC25" s="55">
        <v>3245.59</v>
      </c>
      <c r="AD25" s="55">
        <v>25.178899999999999</v>
      </c>
      <c r="AE25" s="55">
        <v>31.696999999999999</v>
      </c>
      <c r="AF25" s="55">
        <v>88.080500000000001</v>
      </c>
      <c r="AG25" s="55">
        <v>197.68</v>
      </c>
      <c r="AH25" s="55">
        <v>1.71627</v>
      </c>
      <c r="AI25" s="55">
        <v>4.7601000000000004</v>
      </c>
      <c r="AJ25" s="55">
        <v>112.26300000000001</v>
      </c>
      <c r="AK25" s="55">
        <v>2.2799999999999998</v>
      </c>
      <c r="AL25" s="55">
        <v>11</v>
      </c>
      <c r="AM25" s="55">
        <v>4.0999999999999996</v>
      </c>
      <c r="AN25" s="55">
        <v>3.3</v>
      </c>
      <c r="AO25" s="55">
        <v>5</v>
      </c>
      <c r="AP25" s="55">
        <v>10</v>
      </c>
      <c r="AQ25" s="55">
        <v>2.1</v>
      </c>
      <c r="AR25" s="55">
        <v>0</v>
      </c>
      <c r="AS25" s="55">
        <v>6.3</v>
      </c>
      <c r="AT25" s="55">
        <v>0</v>
      </c>
      <c r="AU25" s="55">
        <v>4.0999999999999996</v>
      </c>
      <c r="AV25" s="55">
        <v>16.7</v>
      </c>
      <c r="AW25" s="55">
        <v>5</v>
      </c>
      <c r="AX25" s="55">
        <v>0</v>
      </c>
      <c r="AY25" s="56">
        <v>56.7</v>
      </c>
    </row>
    <row r="26" spans="1:51" ht="15.75" x14ac:dyDescent="0.25">
      <c r="A26" s="43">
        <v>35</v>
      </c>
      <c r="B26" s="44">
        <v>4159</v>
      </c>
      <c r="C26" s="54">
        <v>0</v>
      </c>
      <c r="D26" s="54">
        <v>0</v>
      </c>
      <c r="E26" s="54">
        <v>0</v>
      </c>
      <c r="F26" s="54">
        <v>1</v>
      </c>
      <c r="G26" s="55">
        <v>650</v>
      </c>
      <c r="H26" s="54">
        <v>2</v>
      </c>
      <c r="I26" s="54">
        <v>3</v>
      </c>
      <c r="J26" s="55">
        <v>2.0007000000000001</v>
      </c>
      <c r="K26" s="55">
        <v>0</v>
      </c>
      <c r="L26" s="55">
        <v>2.0007000000000001</v>
      </c>
      <c r="M26" s="55">
        <v>1.46261</v>
      </c>
      <c r="N26" s="55">
        <v>0.504</v>
      </c>
      <c r="O26" s="55">
        <v>0</v>
      </c>
      <c r="P26" s="55">
        <v>4.4961599999999997</v>
      </c>
      <c r="Q26" s="55">
        <v>0</v>
      </c>
      <c r="R26" s="55">
        <v>16.771709999999999</v>
      </c>
      <c r="S26" s="55">
        <v>0</v>
      </c>
      <c r="T26" s="55">
        <v>0</v>
      </c>
      <c r="U26" s="55">
        <v>752.32799999999997</v>
      </c>
      <c r="V26" s="55">
        <v>101.36036</v>
      </c>
      <c r="W26" s="55">
        <v>83.775999999999996</v>
      </c>
      <c r="X26" s="55">
        <v>134.80099999999999</v>
      </c>
      <c r="Y26" s="55">
        <v>878.10699999999997</v>
      </c>
      <c r="Z26" s="55">
        <v>8.9696300000000004</v>
      </c>
      <c r="AA26" s="55">
        <v>2055.54</v>
      </c>
      <c r="AB26" s="55">
        <v>60.168939999999999</v>
      </c>
      <c r="AC26" s="55">
        <v>1636.6510000000001</v>
      </c>
      <c r="AD26" s="55">
        <v>7.1469699999999996</v>
      </c>
      <c r="AE26" s="55">
        <v>17.682600000000001</v>
      </c>
      <c r="AF26" s="55">
        <v>31.475210000000001</v>
      </c>
      <c r="AG26" s="55">
        <v>100.504</v>
      </c>
      <c r="AH26" s="55">
        <v>1.0918399999999999</v>
      </c>
      <c r="AI26" s="55">
        <v>6.1386399999999997</v>
      </c>
      <c r="AJ26" s="55">
        <v>21.228400000000001</v>
      </c>
      <c r="AK26" s="55">
        <v>4.8975999999999997</v>
      </c>
      <c r="AL26" s="55">
        <v>4</v>
      </c>
      <c r="AM26" s="55">
        <v>3.6</v>
      </c>
      <c r="AN26" s="55">
        <v>5</v>
      </c>
      <c r="AO26" s="55">
        <v>3.8</v>
      </c>
      <c r="AP26" s="55">
        <v>10</v>
      </c>
      <c r="AQ26" s="55">
        <v>0</v>
      </c>
      <c r="AR26" s="55">
        <v>10</v>
      </c>
      <c r="AS26" s="55">
        <v>1.2</v>
      </c>
      <c r="AT26" s="55">
        <v>0</v>
      </c>
      <c r="AU26" s="55">
        <v>10</v>
      </c>
      <c r="AV26" s="55">
        <v>20</v>
      </c>
      <c r="AW26" s="55">
        <v>5</v>
      </c>
      <c r="AX26" s="55">
        <v>0</v>
      </c>
      <c r="AY26" s="56">
        <v>68.599999999999994</v>
      </c>
    </row>
    <row r="27" spans="1:51" ht="15.75" x14ac:dyDescent="0.25">
      <c r="A27" s="43">
        <v>36</v>
      </c>
      <c r="B27" s="44">
        <v>4153</v>
      </c>
      <c r="C27" s="54">
        <v>0</v>
      </c>
      <c r="D27" s="54">
        <v>0</v>
      </c>
      <c r="E27" s="54">
        <v>1</v>
      </c>
      <c r="F27" s="54">
        <v>0</v>
      </c>
      <c r="G27" s="55">
        <v>700</v>
      </c>
      <c r="H27" s="54">
        <v>0</v>
      </c>
      <c r="I27" s="54">
        <v>3</v>
      </c>
      <c r="J27" s="55">
        <v>2.3769</v>
      </c>
      <c r="K27" s="55">
        <v>0</v>
      </c>
      <c r="L27" s="55">
        <v>2.3769</v>
      </c>
      <c r="M27" s="55">
        <v>2.9175499999999999</v>
      </c>
      <c r="N27" s="55">
        <v>1.90747</v>
      </c>
      <c r="O27" s="55">
        <v>1.7504500000000001</v>
      </c>
      <c r="P27" s="55">
        <v>8.2465200000000003</v>
      </c>
      <c r="Q27" s="55">
        <v>0</v>
      </c>
      <c r="R27" s="55">
        <v>18.468800000000002</v>
      </c>
      <c r="S27" s="55">
        <v>479.40373</v>
      </c>
      <c r="T27" s="55">
        <v>0</v>
      </c>
      <c r="U27" s="55">
        <v>731.70360000000005</v>
      </c>
      <c r="V27" s="55">
        <v>292.38463999999999</v>
      </c>
      <c r="W27" s="55">
        <v>243.86879999999999</v>
      </c>
      <c r="X27" s="55">
        <v>482.58980000000003</v>
      </c>
      <c r="Y27" s="55">
        <v>2249.1997999999999</v>
      </c>
      <c r="Z27" s="55">
        <v>13.51815</v>
      </c>
      <c r="AA27" s="55">
        <v>3443.6525999999999</v>
      </c>
      <c r="AB27" s="55">
        <v>92.599270000000004</v>
      </c>
      <c r="AC27" s="55">
        <v>3053.3033999999998</v>
      </c>
      <c r="AD27" s="55">
        <v>27.06439</v>
      </c>
      <c r="AE27" s="55">
        <v>23.502800000000001</v>
      </c>
      <c r="AF27" s="55">
        <v>82.50891</v>
      </c>
      <c r="AG27" s="55">
        <v>718.67240000000004</v>
      </c>
      <c r="AH27" s="55">
        <v>2.3261699999999998</v>
      </c>
      <c r="AI27" s="55">
        <v>2.4490799999999999</v>
      </c>
      <c r="AJ27" s="55">
        <v>275.99176</v>
      </c>
      <c r="AK27" s="55">
        <v>0.95899999999999996</v>
      </c>
      <c r="AL27" s="55">
        <v>9</v>
      </c>
      <c r="AM27" s="55">
        <v>5</v>
      </c>
      <c r="AN27" s="55">
        <v>5</v>
      </c>
      <c r="AO27" s="55">
        <v>1.8</v>
      </c>
      <c r="AP27" s="55">
        <v>10</v>
      </c>
      <c r="AQ27" s="55">
        <v>6</v>
      </c>
      <c r="AR27" s="55">
        <v>0</v>
      </c>
      <c r="AS27" s="55">
        <v>5.7</v>
      </c>
      <c r="AT27" s="55">
        <v>0</v>
      </c>
      <c r="AU27" s="55">
        <v>6.8</v>
      </c>
      <c r="AV27" s="55">
        <v>16.899999999999999</v>
      </c>
      <c r="AW27" s="55">
        <v>5</v>
      </c>
      <c r="AX27" s="55">
        <v>0</v>
      </c>
      <c r="AY27" s="56">
        <v>62.2</v>
      </c>
    </row>
    <row r="28" spans="1:51" ht="15.75" x14ac:dyDescent="0.25">
      <c r="A28" s="43">
        <v>38</v>
      </c>
      <c r="B28" s="44">
        <v>4156</v>
      </c>
      <c r="C28" s="54">
        <v>0</v>
      </c>
      <c r="D28" s="54">
        <v>0</v>
      </c>
      <c r="E28" s="54">
        <v>0</v>
      </c>
      <c r="F28" s="54">
        <v>1</v>
      </c>
      <c r="G28" s="55">
        <v>600</v>
      </c>
      <c r="H28" s="54">
        <v>2</v>
      </c>
      <c r="I28" s="54">
        <v>5</v>
      </c>
      <c r="J28" s="55">
        <v>4.0000400000000003</v>
      </c>
      <c r="K28" s="55">
        <v>1.89672</v>
      </c>
      <c r="L28" s="55">
        <v>2.1033200000000001</v>
      </c>
      <c r="M28" s="55">
        <v>2.2715999999999998</v>
      </c>
      <c r="N28" s="55">
        <v>2.2080000000000002</v>
      </c>
      <c r="O28" s="55">
        <v>7.1360000000000007E-2</v>
      </c>
      <c r="P28" s="55">
        <v>9.0121199999999995</v>
      </c>
      <c r="Q28" s="55">
        <v>0</v>
      </c>
      <c r="R28" s="55">
        <v>3.0369600000000001</v>
      </c>
      <c r="S28" s="55">
        <v>112.13952</v>
      </c>
      <c r="T28" s="55">
        <v>0</v>
      </c>
      <c r="U28" s="55">
        <v>322.83030000000002</v>
      </c>
      <c r="V28" s="55">
        <v>159.71418</v>
      </c>
      <c r="W28" s="55">
        <v>226</v>
      </c>
      <c r="X28" s="55">
        <v>389.28870000000001</v>
      </c>
      <c r="Y28" s="55">
        <v>1372.9118000000001</v>
      </c>
      <c r="Z28" s="55">
        <v>12.19908</v>
      </c>
      <c r="AA28" s="55">
        <v>2491.8678</v>
      </c>
      <c r="AB28" s="55">
        <v>99.857839999999996</v>
      </c>
      <c r="AC28" s="55">
        <v>2780.413</v>
      </c>
      <c r="AD28" s="55">
        <v>10.83643</v>
      </c>
      <c r="AE28" s="55">
        <v>17.628799999999998</v>
      </c>
      <c r="AF28" s="55">
        <v>37.507060000000003</v>
      </c>
      <c r="AG28" s="55">
        <v>647.62699999999995</v>
      </c>
      <c r="AH28" s="55">
        <v>2.0028199999999998</v>
      </c>
      <c r="AI28" s="55">
        <v>0.84223000000000003</v>
      </c>
      <c r="AJ28" s="55">
        <v>71.571899999999999</v>
      </c>
      <c r="AK28" s="55">
        <v>0.47599999999999998</v>
      </c>
      <c r="AL28" s="55">
        <v>3</v>
      </c>
      <c r="AM28" s="55">
        <v>5</v>
      </c>
      <c r="AN28" s="55">
        <v>5</v>
      </c>
      <c r="AO28" s="55">
        <v>4.9000000000000004</v>
      </c>
      <c r="AP28" s="55">
        <v>10</v>
      </c>
      <c r="AQ28" s="55">
        <v>0.4</v>
      </c>
      <c r="AR28" s="55">
        <v>9.6999999999999993</v>
      </c>
      <c r="AS28" s="55">
        <v>0</v>
      </c>
      <c r="AT28" s="55">
        <v>4.5999999999999996</v>
      </c>
      <c r="AU28" s="55">
        <v>1.8</v>
      </c>
      <c r="AV28" s="55">
        <v>20</v>
      </c>
      <c r="AW28" s="55">
        <v>5</v>
      </c>
      <c r="AX28" s="55">
        <v>3.8</v>
      </c>
      <c r="AY28" s="56">
        <v>70.2</v>
      </c>
    </row>
    <row r="29" spans="1:51" ht="15.75" x14ac:dyDescent="0.25">
      <c r="A29" s="43">
        <v>39</v>
      </c>
      <c r="B29" s="44">
        <v>4157</v>
      </c>
      <c r="C29" s="54">
        <v>0</v>
      </c>
      <c r="D29" s="54">
        <v>0</v>
      </c>
      <c r="E29" s="54">
        <v>0</v>
      </c>
      <c r="F29" s="54">
        <v>0</v>
      </c>
      <c r="G29" s="55">
        <v>1000</v>
      </c>
      <c r="H29" s="54">
        <v>2</v>
      </c>
      <c r="I29" s="54">
        <v>4</v>
      </c>
      <c r="J29" s="55">
        <v>6.0004200000000001</v>
      </c>
      <c r="K29" s="55">
        <v>0.98592000000000002</v>
      </c>
      <c r="L29" s="55">
        <v>5.0145</v>
      </c>
      <c r="M29" s="55">
        <v>1.66344</v>
      </c>
      <c r="N29" s="55">
        <v>3.9204500000000002</v>
      </c>
      <c r="O29" s="55">
        <v>2.0480999999999998</v>
      </c>
      <c r="P29" s="55">
        <v>2.7596599999999998</v>
      </c>
      <c r="Q29" s="55">
        <v>0</v>
      </c>
      <c r="R29" s="55">
        <v>4.3159999999999997E-2</v>
      </c>
      <c r="S29" s="55">
        <v>215.41810000000001</v>
      </c>
      <c r="T29" s="55">
        <v>0</v>
      </c>
      <c r="U29" s="55">
        <v>961.52</v>
      </c>
      <c r="V29" s="55">
        <v>198.54409999999999</v>
      </c>
      <c r="W29" s="55">
        <v>495.63</v>
      </c>
      <c r="X29" s="55">
        <v>359.14</v>
      </c>
      <c r="Y29" s="55">
        <v>1327.62</v>
      </c>
      <c r="Z29" s="55">
        <v>9.1623000000000001</v>
      </c>
      <c r="AA29" s="55">
        <v>3331.29</v>
      </c>
      <c r="AB29" s="55">
        <v>62.302799999999998</v>
      </c>
      <c r="AC29" s="55">
        <v>2506.7600000000002</v>
      </c>
      <c r="AD29" s="55">
        <v>14.686959999999999</v>
      </c>
      <c r="AE29" s="55">
        <v>20.882000000000001</v>
      </c>
      <c r="AF29" s="55">
        <v>35.966900000000003</v>
      </c>
      <c r="AG29" s="55">
        <v>682.76</v>
      </c>
      <c r="AH29" s="55">
        <v>1.8440300000000001</v>
      </c>
      <c r="AI29" s="55">
        <v>4.4259000000000004</v>
      </c>
      <c r="AJ29" s="55">
        <v>277.48</v>
      </c>
      <c r="AK29" s="55">
        <v>7.1130000000000004</v>
      </c>
      <c r="AL29" s="55">
        <v>3</v>
      </c>
      <c r="AM29" s="55">
        <v>5</v>
      </c>
      <c r="AN29" s="55">
        <v>5</v>
      </c>
      <c r="AO29" s="55">
        <v>5</v>
      </c>
      <c r="AP29" s="55">
        <v>8.3000000000000007</v>
      </c>
      <c r="AQ29" s="55">
        <v>10</v>
      </c>
      <c r="AR29" s="55">
        <v>0</v>
      </c>
      <c r="AS29" s="55">
        <v>1</v>
      </c>
      <c r="AT29" s="55">
        <v>2.5</v>
      </c>
      <c r="AU29" s="55">
        <v>0</v>
      </c>
      <c r="AV29" s="55">
        <v>20</v>
      </c>
      <c r="AW29" s="55">
        <v>5</v>
      </c>
      <c r="AX29" s="55">
        <v>1.6</v>
      </c>
      <c r="AY29" s="56">
        <v>63.4</v>
      </c>
    </row>
    <row r="30" spans="1:51" ht="15.75" x14ac:dyDescent="0.25">
      <c r="A30" s="43">
        <v>40</v>
      </c>
      <c r="B30" s="44">
        <v>4286</v>
      </c>
      <c r="C30" s="54">
        <v>0</v>
      </c>
      <c r="D30" s="54">
        <v>0</v>
      </c>
      <c r="E30" s="54">
        <v>0</v>
      </c>
      <c r="F30" s="54">
        <v>1</v>
      </c>
      <c r="G30" s="55">
        <v>200</v>
      </c>
      <c r="H30" s="54">
        <v>1</v>
      </c>
      <c r="I30" s="54">
        <v>3</v>
      </c>
      <c r="J30" s="55">
        <v>1.00014</v>
      </c>
      <c r="K30" s="55">
        <v>0</v>
      </c>
      <c r="L30" s="55">
        <v>1.00014</v>
      </c>
      <c r="M30" s="55">
        <v>0.57706000000000002</v>
      </c>
      <c r="N30" s="55">
        <v>0</v>
      </c>
      <c r="O30" s="55">
        <v>0</v>
      </c>
      <c r="P30" s="55">
        <v>2.63592</v>
      </c>
      <c r="Q30" s="55">
        <v>0</v>
      </c>
      <c r="R30" s="55">
        <v>0</v>
      </c>
      <c r="S30" s="55">
        <v>167.41079999999999</v>
      </c>
      <c r="T30" s="55">
        <v>0</v>
      </c>
      <c r="U30" s="55">
        <v>262.22000000000003</v>
      </c>
      <c r="V30" s="55">
        <v>28.464300000000001</v>
      </c>
      <c r="W30" s="55">
        <v>104.76</v>
      </c>
      <c r="X30" s="55">
        <v>106.71</v>
      </c>
      <c r="Y30" s="55">
        <v>460.83</v>
      </c>
      <c r="Z30" s="55">
        <v>3.8445</v>
      </c>
      <c r="AA30" s="55">
        <v>885.16</v>
      </c>
      <c r="AB30" s="55">
        <v>27.292999999999999</v>
      </c>
      <c r="AC30" s="55">
        <v>714.08</v>
      </c>
      <c r="AD30" s="55">
        <v>12.26778</v>
      </c>
      <c r="AE30" s="55">
        <v>2.2080000000000002</v>
      </c>
      <c r="AF30" s="55">
        <v>25.867000000000001</v>
      </c>
      <c r="AG30" s="55">
        <v>106.66</v>
      </c>
      <c r="AH30" s="55">
        <v>0.42771999999999999</v>
      </c>
      <c r="AI30" s="55">
        <v>2.1636000000000002</v>
      </c>
      <c r="AJ30" s="55">
        <v>8.3819999999999997</v>
      </c>
      <c r="AK30" s="55">
        <v>0.44400000000000001</v>
      </c>
      <c r="AL30" s="55">
        <v>0</v>
      </c>
      <c r="AM30" s="55">
        <v>0</v>
      </c>
      <c r="AN30" s="55">
        <v>5</v>
      </c>
      <c r="AO30" s="55">
        <v>3.6</v>
      </c>
      <c r="AP30" s="55">
        <v>10</v>
      </c>
      <c r="AQ30" s="55">
        <v>0</v>
      </c>
      <c r="AR30" s="55">
        <v>0</v>
      </c>
      <c r="AS30" s="55">
        <v>4</v>
      </c>
      <c r="AT30" s="55">
        <v>0</v>
      </c>
      <c r="AU30" s="55">
        <v>0</v>
      </c>
      <c r="AV30" s="55">
        <v>9.1</v>
      </c>
      <c r="AW30" s="55">
        <v>0</v>
      </c>
      <c r="AX30" s="55">
        <v>0</v>
      </c>
      <c r="AY30" s="56">
        <v>31.7</v>
      </c>
    </row>
    <row r="31" spans="1:51" ht="15.75" x14ac:dyDescent="0.25">
      <c r="A31" s="43">
        <v>41</v>
      </c>
      <c r="B31" s="44">
        <v>4154</v>
      </c>
      <c r="C31" s="54">
        <v>0</v>
      </c>
      <c r="D31" s="54">
        <v>0</v>
      </c>
      <c r="E31" s="54">
        <v>0</v>
      </c>
      <c r="F31" s="54">
        <v>0</v>
      </c>
      <c r="G31" s="55">
        <v>400</v>
      </c>
      <c r="H31" s="54">
        <v>1</v>
      </c>
      <c r="I31" s="54">
        <v>4</v>
      </c>
      <c r="J31" s="55">
        <v>3.9208599999999998</v>
      </c>
      <c r="K31" s="55">
        <v>0</v>
      </c>
      <c r="L31" s="55">
        <v>3.9208599999999998</v>
      </c>
      <c r="M31" s="55">
        <v>0.88424999999999998</v>
      </c>
      <c r="N31" s="55">
        <v>0.51007999999999998</v>
      </c>
      <c r="O31" s="55">
        <v>5.0470000000000001E-2</v>
      </c>
      <c r="P31" s="55">
        <v>1.1692100000000001</v>
      </c>
      <c r="Q31" s="55">
        <v>0</v>
      </c>
      <c r="R31" s="55">
        <v>0.26319999999999999</v>
      </c>
      <c r="S31" s="55">
        <v>70.527780000000007</v>
      </c>
      <c r="T31" s="55">
        <v>0</v>
      </c>
      <c r="U31" s="55">
        <v>158.738</v>
      </c>
      <c r="V31" s="55">
        <v>65.259020000000007</v>
      </c>
      <c r="W31" s="55">
        <v>41.08</v>
      </c>
      <c r="X31" s="55">
        <v>158.28200000000001</v>
      </c>
      <c r="Y31" s="55">
        <v>467.57799999999997</v>
      </c>
      <c r="Z31" s="55">
        <v>5.3924200000000004</v>
      </c>
      <c r="AA31" s="55">
        <v>1124.2639999999999</v>
      </c>
      <c r="AB31" s="55">
        <v>23.53238</v>
      </c>
      <c r="AC31" s="55">
        <v>1019.602</v>
      </c>
      <c r="AD31" s="55">
        <v>4.7122400000000004</v>
      </c>
      <c r="AE31" s="55">
        <v>7.6128</v>
      </c>
      <c r="AF31" s="55">
        <v>13.623279999999999</v>
      </c>
      <c r="AG31" s="55">
        <v>189.34800000000001</v>
      </c>
      <c r="AH31" s="55">
        <v>0.61824000000000001</v>
      </c>
      <c r="AI31" s="55">
        <v>0.74829999999999997</v>
      </c>
      <c r="AJ31" s="55">
        <v>35.670400000000001</v>
      </c>
      <c r="AK31" s="55">
        <v>0.10299999999999999</v>
      </c>
      <c r="AL31" s="55">
        <v>0</v>
      </c>
      <c r="AM31" s="55">
        <v>5</v>
      </c>
      <c r="AN31" s="55">
        <v>5</v>
      </c>
      <c r="AO31" s="55">
        <v>5</v>
      </c>
      <c r="AP31" s="55">
        <v>10</v>
      </c>
      <c r="AQ31" s="55">
        <v>0.8</v>
      </c>
      <c r="AR31" s="55">
        <v>0</v>
      </c>
      <c r="AS31" s="55">
        <v>0</v>
      </c>
      <c r="AT31" s="55">
        <v>0</v>
      </c>
      <c r="AU31" s="55">
        <v>0.5</v>
      </c>
      <c r="AV31" s="55">
        <v>20</v>
      </c>
      <c r="AW31" s="55">
        <v>5</v>
      </c>
      <c r="AX31" s="55">
        <v>2.2000000000000002</v>
      </c>
      <c r="AY31" s="56">
        <v>53.5</v>
      </c>
    </row>
    <row r="32" spans="1:51" ht="15.75" x14ac:dyDescent="0.25">
      <c r="A32" s="43">
        <v>42</v>
      </c>
      <c r="B32" s="44">
        <v>4210</v>
      </c>
      <c r="C32" s="54">
        <v>0</v>
      </c>
      <c r="D32" s="54">
        <v>0</v>
      </c>
      <c r="E32" s="54">
        <v>0</v>
      </c>
      <c r="F32" s="54">
        <v>0</v>
      </c>
      <c r="G32" s="55">
        <v>350</v>
      </c>
      <c r="H32" s="54">
        <v>1</v>
      </c>
      <c r="I32" s="54">
        <v>3</v>
      </c>
      <c r="J32" s="55">
        <v>8.3212899999999994</v>
      </c>
      <c r="K32" s="55">
        <v>4.2633599999999996</v>
      </c>
      <c r="L32" s="55">
        <v>4.0579299999999998</v>
      </c>
      <c r="M32" s="55">
        <v>1.3057399999999999</v>
      </c>
      <c r="N32" s="55">
        <v>0</v>
      </c>
      <c r="O32" s="55">
        <v>0</v>
      </c>
      <c r="P32" s="55">
        <v>2.63592</v>
      </c>
      <c r="Q32" s="55">
        <v>0</v>
      </c>
      <c r="R32" s="55">
        <v>5.8684399999999997</v>
      </c>
      <c r="S32" s="55">
        <v>218.73893000000001</v>
      </c>
      <c r="T32" s="55">
        <v>0</v>
      </c>
      <c r="U32" s="55">
        <v>162.9325</v>
      </c>
      <c r="V32" s="55">
        <v>170.23984999999999</v>
      </c>
      <c r="W32" s="55">
        <v>103.18</v>
      </c>
      <c r="X32" s="55">
        <v>362.70249999999999</v>
      </c>
      <c r="Y32" s="55">
        <v>1202.6524999999999</v>
      </c>
      <c r="Z32" s="55">
        <v>9.0023499999999999</v>
      </c>
      <c r="AA32" s="55">
        <v>1294.5999999999999</v>
      </c>
      <c r="AB32" s="55">
        <v>43.362780000000001</v>
      </c>
      <c r="AC32" s="55">
        <v>2433.0149999999999</v>
      </c>
      <c r="AD32" s="55">
        <v>15.47293</v>
      </c>
      <c r="AE32" s="55">
        <v>11.78375</v>
      </c>
      <c r="AF32" s="55">
        <v>38.862079999999999</v>
      </c>
      <c r="AG32" s="55">
        <v>312.95999999999998</v>
      </c>
      <c r="AH32" s="55">
        <v>1.4127099999999999</v>
      </c>
      <c r="AI32" s="55">
        <v>2.1364000000000001</v>
      </c>
      <c r="AJ32" s="55">
        <v>72.636499999999998</v>
      </c>
      <c r="AK32" s="55">
        <v>0.50824999999999998</v>
      </c>
      <c r="AL32" s="55">
        <v>2</v>
      </c>
      <c r="AM32" s="55">
        <v>0</v>
      </c>
      <c r="AN32" s="55">
        <v>4.9000000000000004</v>
      </c>
      <c r="AO32" s="55">
        <v>5</v>
      </c>
      <c r="AP32" s="55">
        <v>8.8000000000000007</v>
      </c>
      <c r="AQ32" s="55">
        <v>0</v>
      </c>
      <c r="AR32" s="55">
        <v>0</v>
      </c>
      <c r="AS32" s="55">
        <v>0</v>
      </c>
      <c r="AT32" s="55">
        <v>5</v>
      </c>
      <c r="AU32" s="55">
        <v>4.0999999999999996</v>
      </c>
      <c r="AV32" s="55">
        <v>20</v>
      </c>
      <c r="AW32" s="55">
        <v>0</v>
      </c>
      <c r="AX32" s="55">
        <v>1.3</v>
      </c>
      <c r="AY32" s="56">
        <v>49</v>
      </c>
    </row>
    <row r="33" spans="1:51" ht="15.75" x14ac:dyDescent="0.25">
      <c r="A33" s="43">
        <v>43</v>
      </c>
      <c r="B33" s="44">
        <v>4209</v>
      </c>
      <c r="C33" s="54">
        <v>0</v>
      </c>
      <c r="D33" s="54">
        <v>0</v>
      </c>
      <c r="E33" s="54">
        <v>0</v>
      </c>
      <c r="F33" s="54">
        <v>0</v>
      </c>
      <c r="G33" s="55">
        <v>600</v>
      </c>
      <c r="H33" s="54">
        <v>1</v>
      </c>
      <c r="I33" s="54">
        <v>4</v>
      </c>
      <c r="J33" s="55">
        <v>4.3617100000000004</v>
      </c>
      <c r="K33" s="55">
        <v>1.59456</v>
      </c>
      <c r="L33" s="55">
        <v>2.76715</v>
      </c>
      <c r="M33" s="55">
        <v>1.00312</v>
      </c>
      <c r="N33" s="55">
        <v>1.65262</v>
      </c>
      <c r="O33" s="55">
        <v>0.76259999999999994</v>
      </c>
      <c r="P33" s="55">
        <v>4.0054999999999996</v>
      </c>
      <c r="Q33" s="55">
        <v>0</v>
      </c>
      <c r="R33" s="55">
        <v>4.1444900000000002</v>
      </c>
      <c r="S33" s="55">
        <v>261.40379999999999</v>
      </c>
      <c r="T33" s="55">
        <v>0</v>
      </c>
      <c r="U33" s="55">
        <v>471.36</v>
      </c>
      <c r="V33" s="55">
        <v>181.96960000000001</v>
      </c>
      <c r="W33" s="55">
        <v>41.85</v>
      </c>
      <c r="X33" s="55">
        <v>692.45500000000004</v>
      </c>
      <c r="Y33" s="55">
        <v>1171.26</v>
      </c>
      <c r="Z33" s="55">
        <v>26.690750000000001</v>
      </c>
      <c r="AA33" s="55">
        <v>2075.7550000000001</v>
      </c>
      <c r="AB33" s="55">
        <v>38.456899999999997</v>
      </c>
      <c r="AC33" s="55">
        <v>1871.09</v>
      </c>
      <c r="AD33" s="55">
        <v>11.72129</v>
      </c>
      <c r="AE33" s="55">
        <v>18.2685</v>
      </c>
      <c r="AF33" s="55">
        <v>34.898600000000002</v>
      </c>
      <c r="AG33" s="55">
        <v>1020.855</v>
      </c>
      <c r="AH33" s="55">
        <v>1.60683</v>
      </c>
      <c r="AI33" s="55">
        <v>3.9685999999999999</v>
      </c>
      <c r="AJ33" s="55">
        <v>52.551000000000002</v>
      </c>
      <c r="AK33" s="55">
        <v>4.7154999999999996</v>
      </c>
      <c r="AL33" s="55">
        <v>3</v>
      </c>
      <c r="AM33" s="55">
        <v>5</v>
      </c>
      <c r="AN33" s="55">
        <v>3.9</v>
      </c>
      <c r="AO33" s="55">
        <v>5</v>
      </c>
      <c r="AP33" s="55">
        <v>10</v>
      </c>
      <c r="AQ33" s="55">
        <v>5</v>
      </c>
      <c r="AR33" s="55">
        <v>0</v>
      </c>
      <c r="AS33" s="55">
        <v>3.6</v>
      </c>
      <c r="AT33" s="55">
        <v>4.5</v>
      </c>
      <c r="AU33" s="55">
        <v>2.9</v>
      </c>
      <c r="AV33" s="55">
        <v>17.7</v>
      </c>
      <c r="AW33" s="55">
        <v>5</v>
      </c>
      <c r="AX33" s="55">
        <v>0</v>
      </c>
      <c r="AY33" s="56">
        <v>62.7</v>
      </c>
    </row>
    <row r="34" spans="1:51" ht="15.75" x14ac:dyDescent="0.25">
      <c r="A34" s="43">
        <v>44</v>
      </c>
      <c r="B34" s="44">
        <v>4212</v>
      </c>
      <c r="C34" s="54">
        <v>0</v>
      </c>
      <c r="D34" s="54">
        <v>0</v>
      </c>
      <c r="E34" s="54">
        <v>0</v>
      </c>
      <c r="F34" s="54">
        <v>1</v>
      </c>
      <c r="G34" s="55">
        <v>600</v>
      </c>
      <c r="H34" s="54">
        <v>1</v>
      </c>
      <c r="I34" s="54">
        <v>4</v>
      </c>
      <c r="J34" s="55">
        <v>13.331799999999999</v>
      </c>
      <c r="K34" s="55">
        <v>0.108</v>
      </c>
      <c r="L34" s="55">
        <v>13.223800000000001</v>
      </c>
      <c r="M34" s="55">
        <v>1.7103600000000001</v>
      </c>
      <c r="N34" s="55">
        <v>1.3411299999999999</v>
      </c>
      <c r="O34" s="55">
        <v>0.25419999999999998</v>
      </c>
      <c r="P34" s="55">
        <v>8.0640599999999996</v>
      </c>
      <c r="Q34" s="55">
        <v>0</v>
      </c>
      <c r="R34" s="55">
        <v>4.8210800000000003</v>
      </c>
      <c r="S34" s="55">
        <v>1331.28577</v>
      </c>
      <c r="T34" s="55">
        <v>0</v>
      </c>
      <c r="U34" s="55">
        <v>503.54</v>
      </c>
      <c r="V34" s="55">
        <v>283.55552999999998</v>
      </c>
      <c r="W34" s="55">
        <v>194.74</v>
      </c>
      <c r="X34" s="55">
        <v>290.32249999999999</v>
      </c>
      <c r="Y34" s="55">
        <v>3087.6149999999998</v>
      </c>
      <c r="Z34" s="55">
        <v>14.62088</v>
      </c>
      <c r="AA34" s="55">
        <v>2939.0675000000001</v>
      </c>
      <c r="AB34" s="55">
        <v>108.37025</v>
      </c>
      <c r="AC34" s="55">
        <v>1702.0025000000001</v>
      </c>
      <c r="AD34" s="55">
        <v>36.511479999999999</v>
      </c>
      <c r="AE34" s="55">
        <v>29.865749999999998</v>
      </c>
      <c r="AF34" s="55">
        <v>175.40629999999999</v>
      </c>
      <c r="AG34" s="55">
        <v>213.6275</v>
      </c>
      <c r="AH34" s="55">
        <v>2.1141899999999998</v>
      </c>
      <c r="AI34" s="55">
        <v>4.9447999999999999</v>
      </c>
      <c r="AJ34" s="55">
        <v>117.82550000000001</v>
      </c>
      <c r="AK34" s="55">
        <v>0.97599999999999998</v>
      </c>
      <c r="AL34" s="55">
        <v>14</v>
      </c>
      <c r="AM34" s="55">
        <v>2.7</v>
      </c>
      <c r="AN34" s="55">
        <v>2.5</v>
      </c>
      <c r="AO34" s="55">
        <v>5</v>
      </c>
      <c r="AP34" s="55">
        <v>10</v>
      </c>
      <c r="AQ34" s="55">
        <v>0.6</v>
      </c>
      <c r="AR34" s="55">
        <v>0</v>
      </c>
      <c r="AS34" s="55">
        <v>10</v>
      </c>
      <c r="AT34" s="55">
        <v>0.1</v>
      </c>
      <c r="AU34" s="55">
        <v>1.3</v>
      </c>
      <c r="AV34" s="55">
        <v>3</v>
      </c>
      <c r="AW34" s="55">
        <v>5</v>
      </c>
      <c r="AX34" s="55">
        <v>0.3</v>
      </c>
      <c r="AY34" s="56">
        <v>40.6</v>
      </c>
    </row>
    <row r="35" spans="1:51" ht="15.75" x14ac:dyDescent="0.25">
      <c r="A35" s="43">
        <v>45</v>
      </c>
      <c r="B35" s="44">
        <v>4211</v>
      </c>
      <c r="C35" s="54">
        <v>0</v>
      </c>
      <c r="D35" s="54">
        <v>0</v>
      </c>
      <c r="E35" s="54">
        <v>1</v>
      </c>
      <c r="F35" s="54">
        <v>0</v>
      </c>
      <c r="G35" s="55">
        <v>600</v>
      </c>
      <c r="H35" s="54">
        <v>1</v>
      </c>
      <c r="I35" s="54">
        <v>3</v>
      </c>
      <c r="J35" s="55">
        <v>13.331799999999999</v>
      </c>
      <c r="K35" s="55">
        <v>0.108</v>
      </c>
      <c r="L35" s="55">
        <v>13.223800000000001</v>
      </c>
      <c r="M35" s="55">
        <v>1.7103600000000001</v>
      </c>
      <c r="N35" s="55">
        <v>0.33517000000000002</v>
      </c>
      <c r="O35" s="55">
        <v>0</v>
      </c>
      <c r="P35" s="55">
        <v>24.99606</v>
      </c>
      <c r="Q35" s="55">
        <v>0</v>
      </c>
      <c r="R35" s="55">
        <v>4.8210800000000003</v>
      </c>
      <c r="S35" s="55">
        <v>1311.01315</v>
      </c>
      <c r="T35" s="55">
        <v>0</v>
      </c>
      <c r="U35" s="55">
        <v>459.08800000000002</v>
      </c>
      <c r="V35" s="55">
        <v>271.24041</v>
      </c>
      <c r="W35" s="55">
        <v>183.66800000000001</v>
      </c>
      <c r="X35" s="55">
        <v>285.05849999999998</v>
      </c>
      <c r="Y35" s="55">
        <v>3017.395</v>
      </c>
      <c r="Z35" s="55">
        <v>15.0122</v>
      </c>
      <c r="AA35" s="55">
        <v>3263.8535000000002</v>
      </c>
      <c r="AB35" s="55">
        <v>107.20385</v>
      </c>
      <c r="AC35" s="55">
        <v>1908.5025000000001</v>
      </c>
      <c r="AD35" s="55">
        <v>34.925440000000002</v>
      </c>
      <c r="AE35" s="55">
        <v>27.11975</v>
      </c>
      <c r="AF35" s="55">
        <v>172.47808000000001</v>
      </c>
      <c r="AG35" s="55">
        <v>164.9855</v>
      </c>
      <c r="AH35" s="55">
        <v>2.1147300000000002</v>
      </c>
      <c r="AI35" s="55">
        <v>4.6371599999999997</v>
      </c>
      <c r="AJ35" s="55">
        <v>116.2299</v>
      </c>
      <c r="AK35" s="55">
        <v>0.19120000000000001</v>
      </c>
      <c r="AL35" s="55">
        <v>14</v>
      </c>
      <c r="AM35" s="55">
        <v>0.7</v>
      </c>
      <c r="AN35" s="55">
        <v>2.6</v>
      </c>
      <c r="AO35" s="55">
        <v>5</v>
      </c>
      <c r="AP35" s="55">
        <v>10</v>
      </c>
      <c r="AQ35" s="55">
        <v>0</v>
      </c>
      <c r="AR35" s="55">
        <v>0</v>
      </c>
      <c r="AS35" s="55">
        <v>10</v>
      </c>
      <c r="AT35" s="55">
        <v>0.1</v>
      </c>
      <c r="AU35" s="55">
        <v>1.3</v>
      </c>
      <c r="AV35" s="55">
        <v>2.6</v>
      </c>
      <c r="AW35" s="55">
        <v>1.4</v>
      </c>
      <c r="AX35" s="55">
        <v>0.3</v>
      </c>
      <c r="AY35" s="56">
        <v>34</v>
      </c>
    </row>
    <row r="36" spans="1:51" ht="15.75" x14ac:dyDescent="0.25">
      <c r="A36" s="47">
        <v>46</v>
      </c>
      <c r="B36" s="48">
        <v>3487</v>
      </c>
      <c r="C36" s="54">
        <v>0</v>
      </c>
      <c r="D36" s="54">
        <v>0</v>
      </c>
      <c r="E36" s="54">
        <v>0</v>
      </c>
      <c r="F36" s="54">
        <v>0</v>
      </c>
      <c r="G36" s="55">
        <v>600</v>
      </c>
      <c r="H36" s="54">
        <v>2</v>
      </c>
      <c r="I36" s="54">
        <v>5</v>
      </c>
      <c r="J36" s="55">
        <v>4.0698299999999996</v>
      </c>
      <c r="K36" s="55">
        <v>0.6462</v>
      </c>
      <c r="L36" s="55">
        <v>3.4236300000000002</v>
      </c>
      <c r="M36" s="55">
        <v>1.18512</v>
      </c>
      <c r="N36" s="55">
        <v>2.5663299999999998</v>
      </c>
      <c r="O36" s="55">
        <v>1.4463600000000001</v>
      </c>
      <c r="P36" s="55">
        <v>2.1016300000000001</v>
      </c>
      <c r="Q36" s="55">
        <v>0</v>
      </c>
      <c r="R36" s="55">
        <v>7.5185399999999998</v>
      </c>
      <c r="S36" s="55">
        <v>257.55624</v>
      </c>
      <c r="T36" s="55">
        <v>0</v>
      </c>
      <c r="U36" s="55">
        <v>680.41700000000003</v>
      </c>
      <c r="V36" s="55">
        <v>252.33913999999999</v>
      </c>
      <c r="W36" s="55">
        <v>23.617000000000001</v>
      </c>
      <c r="X36" s="55">
        <v>607.72</v>
      </c>
      <c r="Y36" s="55">
        <v>1393.9145000000001</v>
      </c>
      <c r="Z36" s="55">
        <v>21.438780000000001</v>
      </c>
      <c r="AA36" s="55">
        <v>2142.9564999999998</v>
      </c>
      <c r="AB36" s="55">
        <v>33.31241</v>
      </c>
      <c r="AC36" s="55">
        <v>1261.2935</v>
      </c>
      <c r="AD36" s="55">
        <v>7.5347200000000001</v>
      </c>
      <c r="AE36" s="55">
        <v>20.7774</v>
      </c>
      <c r="AF36" s="55">
        <v>33.594119999999997</v>
      </c>
      <c r="AG36" s="55">
        <v>689.73699999999997</v>
      </c>
      <c r="AH36" s="55">
        <v>2.0855399999999999</v>
      </c>
      <c r="AI36" s="55">
        <v>4.64696</v>
      </c>
      <c r="AJ36" s="55">
        <v>65.826049999999995</v>
      </c>
      <c r="AK36" s="55">
        <v>5.2664499999999999</v>
      </c>
      <c r="AL36" s="55">
        <v>6</v>
      </c>
      <c r="AM36" s="55">
        <v>5</v>
      </c>
      <c r="AN36" s="55">
        <v>3.9</v>
      </c>
      <c r="AO36" s="55">
        <v>4.9000000000000004</v>
      </c>
      <c r="AP36" s="55">
        <v>6</v>
      </c>
      <c r="AQ36" s="55">
        <v>8</v>
      </c>
      <c r="AR36" s="55">
        <v>3.6</v>
      </c>
      <c r="AS36" s="55">
        <v>9</v>
      </c>
      <c r="AT36" s="55">
        <v>1.5</v>
      </c>
      <c r="AU36" s="55">
        <v>4.5</v>
      </c>
      <c r="AV36" s="55">
        <v>17.600000000000001</v>
      </c>
      <c r="AW36" s="55">
        <v>5</v>
      </c>
      <c r="AX36" s="55">
        <v>0.4</v>
      </c>
      <c r="AY36" s="56">
        <v>69.3</v>
      </c>
    </row>
    <row r="37" spans="1:51" ht="15.75" x14ac:dyDescent="0.25">
      <c r="A37" s="43">
        <v>48</v>
      </c>
      <c r="B37" s="44">
        <v>4214</v>
      </c>
      <c r="C37" s="54">
        <v>0</v>
      </c>
      <c r="D37" s="54">
        <v>0</v>
      </c>
      <c r="E37" s="54">
        <v>0</v>
      </c>
      <c r="F37" s="54">
        <v>0</v>
      </c>
      <c r="G37" s="55">
        <v>300</v>
      </c>
      <c r="H37" s="54">
        <v>1</v>
      </c>
      <c r="I37" s="54">
        <v>2</v>
      </c>
      <c r="J37" s="55">
        <v>1.0000800000000001</v>
      </c>
      <c r="K37" s="55">
        <v>0</v>
      </c>
      <c r="L37" s="55">
        <v>1.0000800000000001</v>
      </c>
      <c r="M37" s="55">
        <v>0.71979000000000004</v>
      </c>
      <c r="N37" s="55">
        <v>0</v>
      </c>
      <c r="O37" s="55">
        <v>0.63549999999999995</v>
      </c>
      <c r="P37" s="55">
        <v>5.8980399999999999</v>
      </c>
      <c r="Q37" s="55">
        <v>0</v>
      </c>
      <c r="R37" s="55">
        <v>2.8171599999999999</v>
      </c>
      <c r="S37" s="55">
        <v>182.47406000000001</v>
      </c>
      <c r="T37" s="55">
        <v>0</v>
      </c>
      <c r="U37" s="55">
        <v>271.77999999999997</v>
      </c>
      <c r="V37" s="55">
        <v>70.61645</v>
      </c>
      <c r="W37" s="55">
        <v>123.98</v>
      </c>
      <c r="X37" s="55">
        <v>110.91</v>
      </c>
      <c r="Y37" s="55">
        <v>735.495</v>
      </c>
      <c r="Z37" s="55">
        <v>6.2542</v>
      </c>
      <c r="AA37" s="55">
        <v>1281.4849999999999</v>
      </c>
      <c r="AB37" s="55">
        <v>49.334350000000001</v>
      </c>
      <c r="AC37" s="55">
        <v>887.28499999999997</v>
      </c>
      <c r="AD37" s="55">
        <v>9.9792299999999994</v>
      </c>
      <c r="AE37" s="55">
        <v>9.3550000000000004</v>
      </c>
      <c r="AF37" s="55">
        <v>28.342199999999998</v>
      </c>
      <c r="AG37" s="55">
        <v>89.9</v>
      </c>
      <c r="AH37" s="55">
        <v>0.89575000000000005</v>
      </c>
      <c r="AI37" s="55">
        <v>4.2324000000000002</v>
      </c>
      <c r="AJ37" s="55">
        <v>4.9335000000000004</v>
      </c>
      <c r="AK37" s="55">
        <v>2.2105000000000001</v>
      </c>
      <c r="AL37" s="55">
        <v>1</v>
      </c>
      <c r="AM37" s="55">
        <v>0</v>
      </c>
      <c r="AN37" s="55">
        <v>4.4000000000000004</v>
      </c>
      <c r="AO37" s="55">
        <v>2.2999999999999998</v>
      </c>
      <c r="AP37" s="55">
        <v>10</v>
      </c>
      <c r="AQ37" s="55">
        <v>6.6</v>
      </c>
      <c r="AR37" s="55">
        <v>0</v>
      </c>
      <c r="AS37" s="55">
        <v>7.1</v>
      </c>
      <c r="AT37" s="55">
        <v>0</v>
      </c>
      <c r="AU37" s="55">
        <v>3.2</v>
      </c>
      <c r="AV37" s="55">
        <v>14.6</v>
      </c>
      <c r="AW37" s="55">
        <v>0</v>
      </c>
      <c r="AX37" s="55">
        <v>0</v>
      </c>
      <c r="AY37" s="56">
        <v>48.2</v>
      </c>
    </row>
    <row r="38" spans="1:51" ht="15.75" x14ac:dyDescent="0.25">
      <c r="A38" s="43">
        <v>49</v>
      </c>
      <c r="B38" s="44">
        <v>4206</v>
      </c>
      <c r="C38" s="54">
        <v>0</v>
      </c>
      <c r="D38" s="54">
        <v>0</v>
      </c>
      <c r="E38" s="54">
        <v>0</v>
      </c>
      <c r="F38" s="54">
        <v>0</v>
      </c>
      <c r="G38" s="55">
        <v>1200</v>
      </c>
      <c r="H38" s="54">
        <v>3</v>
      </c>
      <c r="I38" s="54">
        <v>3</v>
      </c>
      <c r="J38" s="55">
        <v>7.4696899999999999</v>
      </c>
      <c r="K38" s="55">
        <v>0</v>
      </c>
      <c r="L38" s="55">
        <v>7.4696899999999999</v>
      </c>
      <c r="M38" s="55">
        <v>1.2003699999999999</v>
      </c>
      <c r="N38" s="55">
        <v>0</v>
      </c>
      <c r="O38" s="55">
        <v>2.5934200000000001</v>
      </c>
      <c r="P38" s="55">
        <v>3.33785</v>
      </c>
      <c r="Q38" s="55">
        <v>0</v>
      </c>
      <c r="R38" s="55">
        <v>34.494869999999999</v>
      </c>
      <c r="S38" s="55">
        <v>449.96510000000001</v>
      </c>
      <c r="T38" s="55">
        <v>0</v>
      </c>
      <c r="U38" s="55">
        <v>1146.56</v>
      </c>
      <c r="V38" s="55">
        <v>214.7893</v>
      </c>
      <c r="W38" s="55">
        <v>155.99</v>
      </c>
      <c r="X38" s="55">
        <v>278.08</v>
      </c>
      <c r="Y38" s="55">
        <v>1833.54</v>
      </c>
      <c r="Z38" s="55">
        <v>10.1327</v>
      </c>
      <c r="AA38" s="55">
        <v>1545.54</v>
      </c>
      <c r="AB38" s="55">
        <v>65.1464</v>
      </c>
      <c r="AC38" s="55">
        <v>3852.14</v>
      </c>
      <c r="AD38" s="55">
        <v>29.749110000000002</v>
      </c>
      <c r="AE38" s="55">
        <v>11.731</v>
      </c>
      <c r="AF38" s="55">
        <v>81.532499999999999</v>
      </c>
      <c r="AG38" s="55">
        <v>339.29</v>
      </c>
      <c r="AH38" s="55">
        <v>0.94672999999999996</v>
      </c>
      <c r="AI38" s="55">
        <v>1.1552</v>
      </c>
      <c r="AJ38" s="55">
        <v>41.463999999999999</v>
      </c>
      <c r="AK38" s="55">
        <v>0.76500000000000001</v>
      </c>
      <c r="AL38" s="55">
        <v>5</v>
      </c>
      <c r="AM38" s="55">
        <v>0</v>
      </c>
      <c r="AN38" s="55">
        <v>3</v>
      </c>
      <c r="AO38" s="55">
        <v>5</v>
      </c>
      <c r="AP38" s="55">
        <v>7.3</v>
      </c>
      <c r="AQ38" s="55">
        <v>10</v>
      </c>
      <c r="AR38" s="55">
        <v>0</v>
      </c>
      <c r="AS38" s="55">
        <v>0</v>
      </c>
      <c r="AT38" s="55">
        <v>0</v>
      </c>
      <c r="AU38" s="55">
        <v>10</v>
      </c>
      <c r="AV38" s="55">
        <v>14.5</v>
      </c>
      <c r="AW38" s="55">
        <v>0</v>
      </c>
      <c r="AX38" s="55">
        <v>0</v>
      </c>
      <c r="AY38" s="56">
        <v>49.8</v>
      </c>
    </row>
    <row r="39" spans="1:51" ht="15.75" x14ac:dyDescent="0.25">
      <c r="A39" s="43">
        <v>50</v>
      </c>
      <c r="B39" s="44">
        <v>4208</v>
      </c>
      <c r="C39" s="54">
        <v>0</v>
      </c>
      <c r="D39" s="54">
        <v>0</v>
      </c>
      <c r="E39" s="54">
        <v>0</v>
      </c>
      <c r="F39" s="54">
        <v>0</v>
      </c>
      <c r="G39" s="55">
        <v>650</v>
      </c>
      <c r="H39" s="54">
        <v>1</v>
      </c>
      <c r="I39" s="54">
        <v>3</v>
      </c>
      <c r="J39" s="55">
        <v>4.4103000000000003</v>
      </c>
      <c r="K39" s="55">
        <v>0</v>
      </c>
      <c r="L39" s="55">
        <v>4.4103000000000003</v>
      </c>
      <c r="M39" s="55">
        <v>5.01633</v>
      </c>
      <c r="N39" s="55">
        <v>5.7799999999999997E-2</v>
      </c>
      <c r="O39" s="55">
        <v>1.4561999999999999</v>
      </c>
      <c r="P39" s="55">
        <v>2.8593999999999999</v>
      </c>
      <c r="Q39" s="55">
        <v>0</v>
      </c>
      <c r="R39" s="55">
        <v>35.80874</v>
      </c>
      <c r="S39" s="55">
        <v>478.43020999999999</v>
      </c>
      <c r="T39" s="55">
        <v>0</v>
      </c>
      <c r="U39" s="55">
        <v>896.78250000000003</v>
      </c>
      <c r="V39" s="55">
        <v>253.7346</v>
      </c>
      <c r="W39" s="55">
        <v>96.89</v>
      </c>
      <c r="X39" s="55">
        <v>402.11</v>
      </c>
      <c r="Y39" s="55">
        <v>2047.335</v>
      </c>
      <c r="Z39" s="55">
        <v>11.50475</v>
      </c>
      <c r="AA39" s="55">
        <v>3534.69</v>
      </c>
      <c r="AB39" s="55">
        <v>64.771429999999995</v>
      </c>
      <c r="AC39" s="55">
        <v>4896.2075000000004</v>
      </c>
      <c r="AD39" s="55">
        <v>18.383780000000002</v>
      </c>
      <c r="AE39" s="55">
        <v>12.3005</v>
      </c>
      <c r="AF39" s="55">
        <v>88.204149999999998</v>
      </c>
      <c r="AG39" s="55">
        <v>742.64750000000004</v>
      </c>
      <c r="AH39" s="55">
        <v>1.6815100000000001</v>
      </c>
      <c r="AI39" s="55">
        <v>1.9725999999999999</v>
      </c>
      <c r="AJ39" s="55">
        <v>55.595750000000002</v>
      </c>
      <c r="AK39" s="55">
        <v>3.63</v>
      </c>
      <c r="AL39" s="55">
        <v>9</v>
      </c>
      <c r="AM39" s="55">
        <v>0.2</v>
      </c>
      <c r="AN39" s="55">
        <v>5</v>
      </c>
      <c r="AO39" s="55">
        <v>3.6</v>
      </c>
      <c r="AP39" s="55">
        <v>5.6</v>
      </c>
      <c r="AQ39" s="55">
        <v>5.5</v>
      </c>
      <c r="AR39" s="55">
        <v>0</v>
      </c>
      <c r="AS39" s="55">
        <v>0</v>
      </c>
      <c r="AT39" s="55">
        <v>0</v>
      </c>
      <c r="AU39" s="55">
        <v>10</v>
      </c>
      <c r="AV39" s="55">
        <v>14.8</v>
      </c>
      <c r="AW39" s="55">
        <v>0.4</v>
      </c>
      <c r="AX39" s="55">
        <v>1.3</v>
      </c>
      <c r="AY39" s="56">
        <v>46.2</v>
      </c>
    </row>
    <row r="40" spans="1:51" ht="15.75" x14ac:dyDescent="0.25">
      <c r="A40" s="43">
        <v>51</v>
      </c>
      <c r="B40" s="44">
        <v>4357</v>
      </c>
      <c r="C40" s="54">
        <v>0</v>
      </c>
      <c r="D40" s="54">
        <v>0</v>
      </c>
      <c r="E40" s="54">
        <v>1</v>
      </c>
      <c r="F40" s="54">
        <v>0</v>
      </c>
      <c r="G40" s="55">
        <v>500</v>
      </c>
      <c r="H40" s="54">
        <v>1</v>
      </c>
      <c r="I40" s="54">
        <v>5</v>
      </c>
      <c r="J40" s="55">
        <v>6.5449000000000002</v>
      </c>
      <c r="K40" s="55">
        <v>3.532</v>
      </c>
      <c r="L40" s="55">
        <v>3.0129000000000001</v>
      </c>
      <c r="M40" s="55">
        <v>2.2326999999999999</v>
      </c>
      <c r="N40" s="55">
        <v>1.4167000000000001</v>
      </c>
      <c r="O40" s="55">
        <v>2.02312</v>
      </c>
      <c r="P40" s="55">
        <v>5.7563399999999998</v>
      </c>
      <c r="Q40" s="55">
        <v>0</v>
      </c>
      <c r="R40" s="55">
        <v>40.884509999999999</v>
      </c>
      <c r="S40" s="55">
        <v>265.77971000000002</v>
      </c>
      <c r="T40" s="55">
        <v>0</v>
      </c>
      <c r="U40" s="55">
        <v>1271.1306999999999</v>
      </c>
      <c r="V40" s="55">
        <v>239.82705000000001</v>
      </c>
      <c r="W40" s="55">
        <v>107.8745</v>
      </c>
      <c r="X40" s="55">
        <v>686.15538000000004</v>
      </c>
      <c r="Y40" s="55">
        <v>2010.7828500000001</v>
      </c>
      <c r="Z40" s="55">
        <v>20.503640000000001</v>
      </c>
      <c r="AA40" s="55">
        <v>3220.3764299999998</v>
      </c>
      <c r="AB40" s="55">
        <v>77.795760000000001</v>
      </c>
      <c r="AC40" s="55">
        <v>3280.9831600000002</v>
      </c>
      <c r="AD40" s="55">
        <v>23.94013</v>
      </c>
      <c r="AE40" s="55">
        <v>29.884409999999999</v>
      </c>
      <c r="AF40" s="55">
        <v>88.004320000000007</v>
      </c>
      <c r="AG40" s="55">
        <v>1182.8130000000001</v>
      </c>
      <c r="AH40" s="55">
        <v>2.2702499999999999</v>
      </c>
      <c r="AI40" s="55">
        <v>6.77529</v>
      </c>
      <c r="AJ40" s="55">
        <v>46.708860000000001</v>
      </c>
      <c r="AK40" s="55">
        <v>4.3981000000000003</v>
      </c>
      <c r="AL40" s="55">
        <v>14.079499999999999</v>
      </c>
      <c r="AM40" s="55">
        <v>0</v>
      </c>
      <c r="AN40" s="55">
        <v>0</v>
      </c>
      <c r="AO40" s="55">
        <v>0</v>
      </c>
      <c r="AP40" s="55">
        <v>0</v>
      </c>
      <c r="AQ40" s="55">
        <v>0</v>
      </c>
      <c r="AR40" s="55">
        <v>0</v>
      </c>
      <c r="AS40" s="55">
        <v>4.0999999999999996</v>
      </c>
      <c r="AT40" s="55">
        <v>0</v>
      </c>
      <c r="AU40" s="55">
        <v>0</v>
      </c>
      <c r="AV40" s="55">
        <v>20</v>
      </c>
      <c r="AW40" s="55">
        <v>5</v>
      </c>
      <c r="AX40" s="55">
        <v>0</v>
      </c>
      <c r="AY40" s="56">
        <v>29.1</v>
      </c>
    </row>
    <row r="41" spans="1:51" ht="15.75" x14ac:dyDescent="0.25">
      <c r="A41" s="43">
        <v>52</v>
      </c>
      <c r="B41" s="44">
        <v>4207</v>
      </c>
      <c r="C41" s="54">
        <v>0</v>
      </c>
      <c r="D41" s="54">
        <v>0</v>
      </c>
      <c r="E41" s="54">
        <v>1</v>
      </c>
      <c r="F41" s="54">
        <v>1</v>
      </c>
      <c r="G41" s="55">
        <v>700</v>
      </c>
      <c r="H41" s="54">
        <v>3</v>
      </c>
      <c r="I41" s="54">
        <v>4</v>
      </c>
      <c r="J41" s="55">
        <v>3.6314899999999999</v>
      </c>
      <c r="K41" s="55">
        <v>1.6666799999999999</v>
      </c>
      <c r="L41" s="55">
        <v>1.9648099999999999</v>
      </c>
      <c r="M41" s="55">
        <v>2.9330699999999998</v>
      </c>
      <c r="N41" s="55">
        <v>2.0639500000000002</v>
      </c>
      <c r="O41" s="55">
        <v>4.7803199999999997</v>
      </c>
      <c r="P41" s="55">
        <v>3.1084499999999999</v>
      </c>
      <c r="Q41" s="55">
        <v>0</v>
      </c>
      <c r="R41" s="55">
        <v>0.88260000000000005</v>
      </c>
      <c r="S41" s="55">
        <v>521.04103999999995</v>
      </c>
      <c r="T41" s="55">
        <v>0</v>
      </c>
      <c r="U41" s="55">
        <v>1667.92</v>
      </c>
      <c r="V41" s="55">
        <v>370.20800000000003</v>
      </c>
      <c r="W41" s="55">
        <v>220.45</v>
      </c>
      <c r="X41" s="55">
        <v>1041.4000000000001</v>
      </c>
      <c r="Y41" s="55">
        <v>2351.71</v>
      </c>
      <c r="Z41" s="55">
        <v>28.257400000000001</v>
      </c>
      <c r="AA41" s="55">
        <v>3966.79</v>
      </c>
      <c r="AB41" s="55">
        <v>90.501000000000005</v>
      </c>
      <c r="AC41" s="55">
        <v>3015.93</v>
      </c>
      <c r="AD41" s="55">
        <v>26.966349999999998</v>
      </c>
      <c r="AE41" s="55">
        <v>20.440999999999999</v>
      </c>
      <c r="AF41" s="55">
        <v>63.578600000000002</v>
      </c>
      <c r="AG41" s="55">
        <v>2552.62</v>
      </c>
      <c r="AH41" s="55">
        <v>2.7104699999999999</v>
      </c>
      <c r="AI41" s="55">
        <v>6.9691000000000001</v>
      </c>
      <c r="AJ41" s="55">
        <v>136.03299999999999</v>
      </c>
      <c r="AK41" s="55">
        <v>10.646000000000001</v>
      </c>
      <c r="AL41" s="55">
        <v>7</v>
      </c>
      <c r="AM41" s="55">
        <v>5</v>
      </c>
      <c r="AN41" s="55">
        <v>5</v>
      </c>
      <c r="AO41" s="55">
        <v>2.6</v>
      </c>
      <c r="AP41" s="55">
        <v>5.3</v>
      </c>
      <c r="AQ41" s="55">
        <v>10</v>
      </c>
      <c r="AR41" s="55">
        <v>0</v>
      </c>
      <c r="AS41" s="55">
        <v>6.4</v>
      </c>
      <c r="AT41" s="55">
        <v>2.4</v>
      </c>
      <c r="AU41" s="55">
        <v>0.3</v>
      </c>
      <c r="AV41" s="55">
        <v>15.3</v>
      </c>
      <c r="AW41" s="55">
        <v>5</v>
      </c>
      <c r="AX41" s="55">
        <v>5</v>
      </c>
      <c r="AY41" s="56">
        <v>62.2</v>
      </c>
    </row>
    <row r="42" spans="1:51" ht="15.75" x14ac:dyDescent="0.25">
      <c r="A42" s="43">
        <v>53</v>
      </c>
      <c r="B42" s="44">
        <v>4227</v>
      </c>
      <c r="C42" s="54">
        <v>0</v>
      </c>
      <c r="D42" s="54">
        <v>0</v>
      </c>
      <c r="E42" s="54">
        <v>1</v>
      </c>
      <c r="F42" s="54">
        <v>0</v>
      </c>
      <c r="G42" s="55">
        <v>600</v>
      </c>
      <c r="H42" s="54">
        <v>2</v>
      </c>
      <c r="I42" s="54">
        <v>5</v>
      </c>
      <c r="J42" s="55">
        <v>7.7114200000000004</v>
      </c>
      <c r="K42" s="55">
        <v>7.961E-2</v>
      </c>
      <c r="L42" s="55">
        <v>7.6318200000000003</v>
      </c>
      <c r="M42" s="55">
        <v>3.2606099999999998</v>
      </c>
      <c r="N42" s="55">
        <v>7.8490000000000004E-2</v>
      </c>
      <c r="O42" s="55">
        <v>3.1850000000000001</v>
      </c>
      <c r="P42" s="55">
        <v>8.2634000000000007</v>
      </c>
      <c r="Q42" s="55">
        <v>0</v>
      </c>
      <c r="R42" s="55">
        <v>7.7442500000000001</v>
      </c>
      <c r="S42" s="55">
        <v>254.20766</v>
      </c>
      <c r="T42" s="55">
        <v>0</v>
      </c>
      <c r="U42" s="55">
        <v>1340.79</v>
      </c>
      <c r="V42" s="55">
        <v>249.16936000000001</v>
      </c>
      <c r="W42" s="55">
        <v>118.73</v>
      </c>
      <c r="X42" s="55">
        <v>1025.1289999999999</v>
      </c>
      <c r="Y42" s="55">
        <v>1655.9490000000001</v>
      </c>
      <c r="Z42" s="55">
        <v>43.723610000000001</v>
      </c>
      <c r="AA42" s="55">
        <v>4187.6090000000004</v>
      </c>
      <c r="AB42" s="55">
        <v>103.34196</v>
      </c>
      <c r="AC42" s="55">
        <v>4411.3310000000001</v>
      </c>
      <c r="AD42" s="55">
        <v>16.35284</v>
      </c>
      <c r="AE42" s="55">
        <v>50.798999999999999</v>
      </c>
      <c r="AF42" s="55">
        <v>41.706580000000002</v>
      </c>
      <c r="AG42" s="55">
        <v>1385.95</v>
      </c>
      <c r="AH42" s="55">
        <v>3.36619</v>
      </c>
      <c r="AI42" s="55">
        <v>3.4729000000000001</v>
      </c>
      <c r="AJ42" s="55">
        <v>39.191400000000002</v>
      </c>
      <c r="AK42" s="55">
        <v>5.8659999999999997</v>
      </c>
      <c r="AL42" s="55">
        <v>5</v>
      </c>
      <c r="AM42" s="55">
        <v>0.3</v>
      </c>
      <c r="AN42" s="55">
        <v>5</v>
      </c>
      <c r="AO42" s="55">
        <v>5</v>
      </c>
      <c r="AP42" s="55">
        <v>10</v>
      </c>
      <c r="AQ42" s="55">
        <v>10</v>
      </c>
      <c r="AR42" s="55">
        <v>6.2</v>
      </c>
      <c r="AS42" s="55">
        <v>0</v>
      </c>
      <c r="AT42" s="55">
        <v>0.2</v>
      </c>
      <c r="AU42" s="55">
        <v>3.9</v>
      </c>
      <c r="AV42" s="55">
        <v>20</v>
      </c>
      <c r="AW42" s="55">
        <v>0.6</v>
      </c>
      <c r="AX42" s="55">
        <v>0.5</v>
      </c>
      <c r="AY42" s="56">
        <v>61.6</v>
      </c>
    </row>
    <row r="43" spans="1:51" ht="15.75" x14ac:dyDescent="0.25">
      <c r="A43" s="43">
        <v>54</v>
      </c>
      <c r="B43" s="44">
        <v>4215</v>
      </c>
      <c r="C43" s="54">
        <v>0</v>
      </c>
      <c r="D43" s="54">
        <v>0</v>
      </c>
      <c r="E43" s="54">
        <v>0</v>
      </c>
      <c r="F43" s="54">
        <v>1</v>
      </c>
      <c r="G43" s="55">
        <v>400</v>
      </c>
      <c r="H43" s="54">
        <v>2</v>
      </c>
      <c r="I43" s="54">
        <v>5</v>
      </c>
      <c r="J43" s="55">
        <v>9.2669099999999993</v>
      </c>
      <c r="K43" s="55">
        <v>1.4520500000000001</v>
      </c>
      <c r="L43" s="55">
        <v>7.8148600000000004</v>
      </c>
      <c r="M43" s="55">
        <v>1.34459</v>
      </c>
      <c r="N43" s="55">
        <v>3.98217</v>
      </c>
      <c r="O43" s="55">
        <v>2.6535600000000001</v>
      </c>
      <c r="P43" s="55">
        <v>6.6634500000000001</v>
      </c>
      <c r="Q43" s="55">
        <v>0</v>
      </c>
      <c r="R43" s="55">
        <v>17.976520000000001</v>
      </c>
      <c r="S43" s="55">
        <v>306.87975</v>
      </c>
      <c r="T43" s="55">
        <v>0</v>
      </c>
      <c r="U43" s="55">
        <v>1284.21</v>
      </c>
      <c r="V43" s="55">
        <v>329.58510000000001</v>
      </c>
      <c r="W43" s="55">
        <v>474.92</v>
      </c>
      <c r="X43" s="55">
        <v>1172.18</v>
      </c>
      <c r="Y43" s="55">
        <v>2197.3200000000002</v>
      </c>
      <c r="Z43" s="55">
        <v>25.8566</v>
      </c>
      <c r="AA43" s="55">
        <v>3501.06</v>
      </c>
      <c r="AB43" s="55">
        <v>87.034700000000001</v>
      </c>
      <c r="AC43" s="55">
        <v>3702.91</v>
      </c>
      <c r="AD43" s="55">
        <v>21.886970000000002</v>
      </c>
      <c r="AE43" s="55">
        <v>24.09</v>
      </c>
      <c r="AF43" s="55">
        <v>64.408199999999994</v>
      </c>
      <c r="AG43" s="55">
        <v>992.02</v>
      </c>
      <c r="AH43" s="55">
        <v>4.1714799999999999</v>
      </c>
      <c r="AI43" s="55">
        <v>10.6553</v>
      </c>
      <c r="AJ43" s="55">
        <v>301.99799999999999</v>
      </c>
      <c r="AK43" s="55">
        <v>11.194000000000001</v>
      </c>
      <c r="AL43" s="55">
        <v>7</v>
      </c>
      <c r="AM43" s="55">
        <v>5</v>
      </c>
      <c r="AN43" s="55">
        <v>2.8</v>
      </c>
      <c r="AO43" s="55">
        <v>5</v>
      </c>
      <c r="AP43" s="55">
        <v>10</v>
      </c>
      <c r="AQ43" s="55">
        <v>9.3000000000000007</v>
      </c>
      <c r="AR43" s="55">
        <v>5.6</v>
      </c>
      <c r="AS43" s="55">
        <v>2.8</v>
      </c>
      <c r="AT43" s="55">
        <v>2.2000000000000002</v>
      </c>
      <c r="AU43" s="55">
        <v>6.8</v>
      </c>
      <c r="AV43" s="55">
        <v>20</v>
      </c>
      <c r="AW43" s="55">
        <v>5</v>
      </c>
      <c r="AX43" s="55">
        <v>0</v>
      </c>
      <c r="AY43" s="56">
        <v>74.400000000000006</v>
      </c>
    </row>
    <row r="44" spans="1:51" ht="15.75" x14ac:dyDescent="0.25">
      <c r="A44" s="43">
        <v>55</v>
      </c>
      <c r="B44" s="44">
        <v>4217</v>
      </c>
      <c r="C44" s="54">
        <v>0</v>
      </c>
      <c r="D44" s="54">
        <v>0</v>
      </c>
      <c r="E44" s="54">
        <v>0</v>
      </c>
      <c r="F44" s="54">
        <v>1</v>
      </c>
      <c r="G44" s="55">
        <v>300</v>
      </c>
      <c r="H44" s="54">
        <v>2</v>
      </c>
      <c r="I44" s="54">
        <v>4</v>
      </c>
      <c r="J44" s="55">
        <v>1.0000800000000001</v>
      </c>
      <c r="K44" s="55">
        <v>0</v>
      </c>
      <c r="L44" s="55">
        <v>1.0000800000000001</v>
      </c>
      <c r="M44" s="55">
        <v>2.8859900000000001</v>
      </c>
      <c r="N44" s="55">
        <v>0.33289999999999997</v>
      </c>
      <c r="O44" s="55">
        <v>0.92615999999999998</v>
      </c>
      <c r="P44" s="55">
        <v>4.6698500000000003</v>
      </c>
      <c r="Q44" s="55">
        <v>0</v>
      </c>
      <c r="R44" s="55">
        <v>4.8860000000000001</v>
      </c>
      <c r="S44" s="55">
        <v>80.173460000000006</v>
      </c>
      <c r="T44" s="55">
        <v>0</v>
      </c>
      <c r="U44" s="55">
        <v>519.29250000000002</v>
      </c>
      <c r="V44" s="55">
        <v>131.36115000000001</v>
      </c>
      <c r="W44" s="55">
        <v>105.4</v>
      </c>
      <c r="X44" s="55">
        <v>170.60749999999999</v>
      </c>
      <c r="Y44" s="55">
        <v>941.04499999999996</v>
      </c>
      <c r="Z44" s="55">
        <v>5.9621300000000002</v>
      </c>
      <c r="AA44" s="55">
        <v>2009.03</v>
      </c>
      <c r="AB44" s="55">
        <v>64.085930000000005</v>
      </c>
      <c r="AC44" s="55">
        <v>2130.5475000000001</v>
      </c>
      <c r="AD44" s="55">
        <v>4.3050499999999996</v>
      </c>
      <c r="AE44" s="55">
        <v>9.3889999999999993</v>
      </c>
      <c r="AF44" s="55">
        <v>18.269929999999999</v>
      </c>
      <c r="AG44" s="55">
        <v>264.185</v>
      </c>
      <c r="AH44" s="55">
        <v>0.90186999999999995</v>
      </c>
      <c r="AI44" s="55">
        <v>1.3756999999999999</v>
      </c>
      <c r="AJ44" s="55">
        <v>65.973749999999995</v>
      </c>
      <c r="AK44" s="55">
        <v>1.9922500000000001</v>
      </c>
      <c r="AL44" s="55">
        <v>3</v>
      </c>
      <c r="AM44" s="55">
        <v>2.2000000000000002</v>
      </c>
      <c r="AN44" s="55">
        <v>5</v>
      </c>
      <c r="AO44" s="55">
        <v>1.8</v>
      </c>
      <c r="AP44" s="55">
        <v>10</v>
      </c>
      <c r="AQ44" s="55">
        <v>7.6</v>
      </c>
      <c r="AR44" s="55">
        <v>10</v>
      </c>
      <c r="AS44" s="55">
        <v>0</v>
      </c>
      <c r="AT44" s="55">
        <v>0</v>
      </c>
      <c r="AU44" s="55">
        <v>4.3</v>
      </c>
      <c r="AV44" s="55">
        <v>20</v>
      </c>
      <c r="AW44" s="55">
        <v>4.4000000000000004</v>
      </c>
      <c r="AX44" s="55">
        <v>1.7</v>
      </c>
      <c r="AY44" s="56">
        <v>67</v>
      </c>
    </row>
    <row r="45" spans="1:51" ht="15.75" x14ac:dyDescent="0.25">
      <c r="A45" s="43">
        <v>56</v>
      </c>
      <c r="B45" s="44">
        <v>4216</v>
      </c>
      <c r="C45" s="54">
        <v>0</v>
      </c>
      <c r="D45" s="54">
        <v>0</v>
      </c>
      <c r="E45" s="54">
        <v>0</v>
      </c>
      <c r="F45" s="54">
        <v>1</v>
      </c>
      <c r="G45" s="55">
        <v>1000</v>
      </c>
      <c r="H45" s="54">
        <v>2</v>
      </c>
      <c r="I45" s="54">
        <v>4</v>
      </c>
      <c r="J45" s="55">
        <v>4.4355099999999998</v>
      </c>
      <c r="K45" s="55">
        <v>1.6055200000000001</v>
      </c>
      <c r="L45" s="55">
        <v>2.8305500000000001</v>
      </c>
      <c r="M45" s="55">
        <v>0.49057000000000001</v>
      </c>
      <c r="N45" s="55">
        <v>0.66296999999999995</v>
      </c>
      <c r="O45" s="55">
        <v>0.16750000000000001</v>
      </c>
      <c r="P45" s="55">
        <v>8.4052399999999992</v>
      </c>
      <c r="Q45" s="55">
        <v>0</v>
      </c>
      <c r="R45" s="55">
        <v>32.746639999999999</v>
      </c>
      <c r="S45" s="55">
        <v>100.26085999999999</v>
      </c>
      <c r="T45" s="55">
        <v>0</v>
      </c>
      <c r="U45" s="55">
        <v>307.22000000000003</v>
      </c>
      <c r="V45" s="55">
        <v>124.77095</v>
      </c>
      <c r="W45" s="55">
        <v>320.95499999999998</v>
      </c>
      <c r="X45" s="55">
        <v>215.7</v>
      </c>
      <c r="Y45" s="55">
        <v>1291.04</v>
      </c>
      <c r="Z45" s="55">
        <v>9.5251999999999999</v>
      </c>
      <c r="AA45" s="55">
        <v>1239.9949999999999</v>
      </c>
      <c r="AB45" s="55">
        <v>67.130499999999998</v>
      </c>
      <c r="AC45" s="55">
        <v>1346.155</v>
      </c>
      <c r="AD45" s="55">
        <v>12.741289999999999</v>
      </c>
      <c r="AE45" s="55">
        <v>11.4955</v>
      </c>
      <c r="AF45" s="55">
        <v>59.272799999999997</v>
      </c>
      <c r="AG45" s="55">
        <v>444.29</v>
      </c>
      <c r="AH45" s="55">
        <v>1.9079900000000001</v>
      </c>
      <c r="AI45" s="55">
        <v>3.0673499999999998</v>
      </c>
      <c r="AJ45" s="55">
        <v>15.314</v>
      </c>
      <c r="AK45" s="55">
        <v>0.85850000000000004</v>
      </c>
      <c r="AL45" s="55">
        <v>6</v>
      </c>
      <c r="AM45" s="55">
        <v>3.2</v>
      </c>
      <c r="AN45" s="55">
        <v>1.7</v>
      </c>
      <c r="AO45" s="55">
        <v>5</v>
      </c>
      <c r="AP45" s="55">
        <v>10</v>
      </c>
      <c r="AQ45" s="55">
        <v>1</v>
      </c>
      <c r="AR45" s="55">
        <v>10</v>
      </c>
      <c r="AS45" s="55">
        <v>8.3000000000000007</v>
      </c>
      <c r="AT45" s="55">
        <v>4.0999999999999996</v>
      </c>
      <c r="AU45" s="55">
        <v>10</v>
      </c>
      <c r="AV45" s="55">
        <v>20</v>
      </c>
      <c r="AW45" s="55">
        <v>5</v>
      </c>
      <c r="AX45" s="55">
        <v>0</v>
      </c>
      <c r="AY45" s="56">
        <v>78.400000000000006</v>
      </c>
    </row>
    <row r="46" spans="1:51" ht="15.75" x14ac:dyDescent="0.25">
      <c r="A46" s="43">
        <v>57</v>
      </c>
      <c r="B46" s="44">
        <v>4225</v>
      </c>
      <c r="C46" s="54">
        <v>0</v>
      </c>
      <c r="D46" s="54">
        <v>0</v>
      </c>
      <c r="E46" s="54">
        <v>0</v>
      </c>
      <c r="F46" s="54">
        <v>1</v>
      </c>
      <c r="G46" s="55">
        <v>500</v>
      </c>
      <c r="H46" s="54">
        <v>2</v>
      </c>
      <c r="I46" s="54">
        <v>4</v>
      </c>
      <c r="J46" s="55">
        <v>1.0551999999999999</v>
      </c>
      <c r="K46" s="55">
        <v>0.35680000000000001</v>
      </c>
      <c r="L46" s="55">
        <v>0.69840000000000002</v>
      </c>
      <c r="M46" s="55">
        <v>0.49980000000000002</v>
      </c>
      <c r="N46" s="55">
        <v>2.2907199999999999</v>
      </c>
      <c r="O46" s="55">
        <v>1.5397000000000001</v>
      </c>
      <c r="P46" s="55">
        <v>3.36144</v>
      </c>
      <c r="Q46" s="55">
        <v>0</v>
      </c>
      <c r="R46" s="55">
        <v>6.33908</v>
      </c>
      <c r="S46" s="55">
        <v>169.70034000000001</v>
      </c>
      <c r="T46" s="55">
        <v>0</v>
      </c>
      <c r="U46" s="55">
        <v>580.05999999999995</v>
      </c>
      <c r="V46" s="55">
        <v>112.1448</v>
      </c>
      <c r="W46" s="55">
        <v>251.36</v>
      </c>
      <c r="X46" s="55">
        <v>545.67999999999995</v>
      </c>
      <c r="Y46" s="55">
        <v>837.86</v>
      </c>
      <c r="Z46" s="55">
        <v>13.925599999999999</v>
      </c>
      <c r="AA46" s="55">
        <v>1618.02</v>
      </c>
      <c r="AB46" s="55">
        <v>38.616</v>
      </c>
      <c r="AC46" s="55">
        <v>1251.3</v>
      </c>
      <c r="AD46" s="55">
        <v>9.9366800000000008</v>
      </c>
      <c r="AE46" s="55">
        <v>11.308</v>
      </c>
      <c r="AF46" s="55">
        <v>28.658999999999999</v>
      </c>
      <c r="AG46" s="55">
        <v>571.98</v>
      </c>
      <c r="AH46" s="55">
        <v>1.6653800000000001</v>
      </c>
      <c r="AI46" s="55">
        <v>4.9029999999999996</v>
      </c>
      <c r="AJ46" s="55">
        <v>40.909999999999997</v>
      </c>
      <c r="AK46" s="55">
        <v>6.5839999999999996</v>
      </c>
      <c r="AL46" s="55">
        <v>1</v>
      </c>
      <c r="AM46" s="55">
        <v>5</v>
      </c>
      <c r="AN46" s="55">
        <v>2.7</v>
      </c>
      <c r="AO46" s="55">
        <v>2.1</v>
      </c>
      <c r="AP46" s="55">
        <v>10</v>
      </c>
      <c r="AQ46" s="55">
        <v>10</v>
      </c>
      <c r="AR46" s="55">
        <v>0</v>
      </c>
      <c r="AS46" s="55">
        <v>4.5</v>
      </c>
      <c r="AT46" s="55">
        <v>1.4</v>
      </c>
      <c r="AU46" s="55">
        <v>6.3</v>
      </c>
      <c r="AV46" s="55">
        <v>18.5</v>
      </c>
      <c r="AW46" s="55">
        <v>5</v>
      </c>
      <c r="AX46" s="55">
        <v>0</v>
      </c>
      <c r="AY46" s="56">
        <v>65.5</v>
      </c>
    </row>
    <row r="47" spans="1:51" ht="15.75" x14ac:dyDescent="0.25">
      <c r="A47" s="43">
        <v>58</v>
      </c>
      <c r="B47" s="44">
        <v>4223</v>
      </c>
      <c r="C47" s="54">
        <v>0</v>
      </c>
      <c r="D47" s="54">
        <v>0</v>
      </c>
      <c r="E47" s="54">
        <v>0</v>
      </c>
      <c r="F47" s="54">
        <v>1</v>
      </c>
      <c r="G47" s="55">
        <v>275</v>
      </c>
      <c r="H47" s="54">
        <v>1</v>
      </c>
      <c r="I47" s="54">
        <v>2</v>
      </c>
      <c r="J47" s="55">
        <v>5.2293000000000003</v>
      </c>
      <c r="K47" s="55">
        <v>0.54720000000000002</v>
      </c>
      <c r="L47" s="55">
        <v>4.6829000000000001</v>
      </c>
      <c r="M47" s="55">
        <v>0.49973000000000001</v>
      </c>
      <c r="N47" s="55">
        <v>0.44719999999999999</v>
      </c>
      <c r="O47" s="55">
        <v>0.53871999999999998</v>
      </c>
      <c r="P47" s="55">
        <v>3.4224600000000001</v>
      </c>
      <c r="Q47" s="55">
        <v>0</v>
      </c>
      <c r="R47" s="55">
        <v>5.7000000000000002E-3</v>
      </c>
      <c r="S47" s="55">
        <v>153.49547000000001</v>
      </c>
      <c r="T47" s="55">
        <v>0</v>
      </c>
      <c r="U47" s="55">
        <v>409.94</v>
      </c>
      <c r="V47" s="55">
        <v>109.20180000000001</v>
      </c>
      <c r="W47" s="55">
        <v>83.09</v>
      </c>
      <c r="X47" s="55">
        <v>252.86</v>
      </c>
      <c r="Y47" s="55">
        <v>822.96</v>
      </c>
      <c r="Z47" s="55">
        <v>6.4257999999999997</v>
      </c>
      <c r="AA47" s="55">
        <v>1261.2</v>
      </c>
      <c r="AB47" s="55">
        <v>41.093600000000002</v>
      </c>
      <c r="AC47" s="55">
        <v>1664.21</v>
      </c>
      <c r="AD47" s="55">
        <v>8.2906300000000002</v>
      </c>
      <c r="AE47" s="55">
        <v>7.0449999999999999</v>
      </c>
      <c r="AF47" s="55">
        <v>24.3203</v>
      </c>
      <c r="AG47" s="55">
        <v>149.02000000000001</v>
      </c>
      <c r="AH47" s="55">
        <v>0.74114000000000002</v>
      </c>
      <c r="AI47" s="55">
        <v>2.3694999999999999</v>
      </c>
      <c r="AJ47" s="55">
        <v>24.759</v>
      </c>
      <c r="AK47" s="55">
        <v>1.865</v>
      </c>
      <c r="AL47" s="55">
        <v>0</v>
      </c>
      <c r="AM47" s="55">
        <v>3.4</v>
      </c>
      <c r="AN47" s="55">
        <v>2.8</v>
      </c>
      <c r="AO47" s="55">
        <v>5</v>
      </c>
      <c r="AP47" s="55">
        <v>10</v>
      </c>
      <c r="AQ47" s="55">
        <v>5</v>
      </c>
      <c r="AR47" s="55">
        <v>0</v>
      </c>
      <c r="AS47" s="55">
        <v>0</v>
      </c>
      <c r="AT47" s="55">
        <v>2.2000000000000002</v>
      </c>
      <c r="AU47" s="55">
        <v>0</v>
      </c>
      <c r="AV47" s="55">
        <v>20</v>
      </c>
      <c r="AW47" s="55">
        <v>5</v>
      </c>
      <c r="AX47" s="55">
        <v>0</v>
      </c>
      <c r="AY47" s="56">
        <v>53.4</v>
      </c>
    </row>
    <row r="48" spans="1:51" ht="15.75" x14ac:dyDescent="0.25">
      <c r="A48" s="43">
        <v>59</v>
      </c>
      <c r="B48" s="44">
        <v>4218</v>
      </c>
      <c r="C48" s="54">
        <v>0</v>
      </c>
      <c r="D48" s="54">
        <v>0</v>
      </c>
      <c r="E48" s="54">
        <v>0</v>
      </c>
      <c r="F48" s="54">
        <v>0</v>
      </c>
      <c r="G48" s="55">
        <v>200</v>
      </c>
      <c r="H48" s="54">
        <v>1</v>
      </c>
      <c r="I48" s="54">
        <v>5</v>
      </c>
      <c r="J48" s="55">
        <v>13.588139999999999</v>
      </c>
      <c r="K48" s="55">
        <v>1.4000999999999999</v>
      </c>
      <c r="L48" s="55">
        <v>12.186920000000001</v>
      </c>
      <c r="M48" s="55">
        <v>2.7550400000000002</v>
      </c>
      <c r="N48" s="55">
        <v>3.57003</v>
      </c>
      <c r="O48" s="55">
        <v>2.4658600000000002</v>
      </c>
      <c r="P48" s="55">
        <v>7.9141300000000001</v>
      </c>
      <c r="Q48" s="55">
        <v>0</v>
      </c>
      <c r="R48" s="55">
        <v>5.8792299999999997</v>
      </c>
      <c r="S48" s="55">
        <v>516.10555999999997</v>
      </c>
      <c r="T48" s="55">
        <v>0</v>
      </c>
      <c r="U48" s="55">
        <v>1280.47</v>
      </c>
      <c r="V48" s="55">
        <v>368.65750000000003</v>
      </c>
      <c r="W48" s="55">
        <v>396.13</v>
      </c>
      <c r="X48" s="55">
        <v>830.82</v>
      </c>
      <c r="Y48" s="55">
        <v>2599.7399999999998</v>
      </c>
      <c r="Z48" s="55">
        <v>26.1251</v>
      </c>
      <c r="AA48" s="55">
        <v>4557.3900000000003</v>
      </c>
      <c r="AB48" s="55">
        <v>109.874</v>
      </c>
      <c r="AC48" s="55">
        <v>3128.75</v>
      </c>
      <c r="AD48" s="55">
        <v>28.601980000000001</v>
      </c>
      <c r="AE48" s="55">
        <v>31.780999999999999</v>
      </c>
      <c r="AF48" s="55">
        <v>80.058899999999994</v>
      </c>
      <c r="AG48" s="55">
        <v>752.03</v>
      </c>
      <c r="AH48" s="55">
        <v>3.5477300000000001</v>
      </c>
      <c r="AI48" s="55">
        <v>9.6621000000000006</v>
      </c>
      <c r="AJ48" s="55">
        <v>213.47</v>
      </c>
      <c r="AK48" s="55">
        <v>7.9539999999999997</v>
      </c>
      <c r="AL48" s="55">
        <v>7</v>
      </c>
      <c r="AM48" s="55">
        <v>5</v>
      </c>
      <c r="AN48" s="55">
        <v>4.8</v>
      </c>
      <c r="AO48" s="55">
        <v>5</v>
      </c>
      <c r="AP48" s="55">
        <v>10</v>
      </c>
      <c r="AQ48" s="55">
        <v>7.3</v>
      </c>
      <c r="AR48" s="55">
        <v>0</v>
      </c>
      <c r="AS48" s="55">
        <v>7.1</v>
      </c>
      <c r="AT48" s="55">
        <v>1.8</v>
      </c>
      <c r="AU48" s="55">
        <v>1.9</v>
      </c>
      <c r="AV48" s="55">
        <v>18.899999999999999</v>
      </c>
      <c r="AW48" s="55">
        <v>5</v>
      </c>
      <c r="AX48" s="55">
        <v>0.4</v>
      </c>
      <c r="AY48" s="56">
        <v>67.2</v>
      </c>
    </row>
    <row r="49" spans="1:51" ht="15.75" x14ac:dyDescent="0.25">
      <c r="A49" s="43">
        <v>60</v>
      </c>
      <c r="B49" s="44">
        <v>4221</v>
      </c>
      <c r="C49" s="54">
        <v>0</v>
      </c>
      <c r="D49" s="54">
        <v>0</v>
      </c>
      <c r="E49" s="54">
        <v>0</v>
      </c>
      <c r="F49" s="54">
        <v>1</v>
      </c>
      <c r="G49" s="55">
        <v>300</v>
      </c>
      <c r="H49" s="54">
        <v>1</v>
      </c>
      <c r="I49" s="54">
        <v>5</v>
      </c>
      <c r="J49" s="55">
        <v>5.4997199999999999</v>
      </c>
      <c r="K49" s="55">
        <v>0</v>
      </c>
      <c r="L49" s="55">
        <v>5.4997199999999999</v>
      </c>
      <c r="M49" s="55">
        <v>5.5430299999999999</v>
      </c>
      <c r="N49" s="55">
        <v>1.5668899999999999</v>
      </c>
      <c r="O49" s="55">
        <v>1.0004</v>
      </c>
      <c r="P49" s="55">
        <v>3.9443199999999998</v>
      </c>
      <c r="Q49" s="55">
        <v>0</v>
      </c>
      <c r="R49" s="55">
        <v>67.206159999999997</v>
      </c>
      <c r="S49" s="55">
        <v>401.45744000000002</v>
      </c>
      <c r="T49" s="55">
        <v>0</v>
      </c>
      <c r="U49" s="55">
        <v>748.67</v>
      </c>
      <c r="V49" s="55">
        <v>340.53919999999999</v>
      </c>
      <c r="W49" s="55">
        <v>150.27000000000001</v>
      </c>
      <c r="X49" s="55">
        <v>524.14499999999998</v>
      </c>
      <c r="Y49" s="55">
        <v>2631.69</v>
      </c>
      <c r="Z49" s="55">
        <v>14.172700000000001</v>
      </c>
      <c r="AA49" s="55">
        <v>4243.3249999999998</v>
      </c>
      <c r="AB49" s="55">
        <v>67.549949999999995</v>
      </c>
      <c r="AC49" s="55">
        <v>3268.82</v>
      </c>
      <c r="AD49" s="55">
        <v>27.4543</v>
      </c>
      <c r="AE49" s="55">
        <v>24.7685</v>
      </c>
      <c r="AF49" s="55">
        <v>121.4235</v>
      </c>
      <c r="AG49" s="55">
        <v>1481.2550000000001</v>
      </c>
      <c r="AH49" s="55">
        <v>2.6845400000000001</v>
      </c>
      <c r="AI49" s="55">
        <v>4.8525</v>
      </c>
      <c r="AJ49" s="55">
        <v>123.5855</v>
      </c>
      <c r="AK49" s="55">
        <v>3.3079999999999998</v>
      </c>
      <c r="AL49" s="55">
        <v>10</v>
      </c>
      <c r="AM49" s="55">
        <v>3.7</v>
      </c>
      <c r="AN49" s="55">
        <v>5</v>
      </c>
      <c r="AO49" s="55">
        <v>3.5</v>
      </c>
      <c r="AP49" s="55">
        <v>6</v>
      </c>
      <c r="AQ49" s="55">
        <v>2.9</v>
      </c>
      <c r="AR49" s="55">
        <v>3.9</v>
      </c>
      <c r="AS49" s="55">
        <v>6.7</v>
      </c>
      <c r="AT49" s="55">
        <v>0</v>
      </c>
      <c r="AU49" s="55">
        <v>10</v>
      </c>
      <c r="AV49" s="55">
        <v>20</v>
      </c>
      <c r="AW49" s="55">
        <v>0</v>
      </c>
      <c r="AX49" s="55">
        <v>5</v>
      </c>
      <c r="AY49" s="56">
        <v>66.8</v>
      </c>
    </row>
    <row r="50" spans="1:51" ht="15.75" x14ac:dyDescent="0.25">
      <c r="A50" s="43">
        <v>61</v>
      </c>
      <c r="B50" s="44">
        <v>4321</v>
      </c>
      <c r="C50" s="54">
        <v>0</v>
      </c>
      <c r="D50" s="54">
        <v>0</v>
      </c>
      <c r="E50" s="54">
        <v>0</v>
      </c>
      <c r="F50" s="54">
        <v>0</v>
      </c>
      <c r="G50" s="55">
        <v>800</v>
      </c>
      <c r="H50" s="54">
        <v>1</v>
      </c>
      <c r="I50" s="54">
        <v>3</v>
      </c>
      <c r="J50" s="55">
        <v>4.6524000000000001</v>
      </c>
      <c r="K50" s="55">
        <v>0</v>
      </c>
      <c r="L50" s="55">
        <v>4.6524000000000001</v>
      </c>
      <c r="M50" s="55">
        <v>1.0488</v>
      </c>
      <c r="N50" s="55">
        <v>5.4039999999999998E-2</v>
      </c>
      <c r="O50" s="55">
        <v>3.7966000000000002</v>
      </c>
      <c r="P50" s="55">
        <v>3.0582400000000001</v>
      </c>
      <c r="Q50" s="55">
        <v>0</v>
      </c>
      <c r="R50" s="55">
        <v>0</v>
      </c>
      <c r="S50" s="55">
        <v>394.77006999999998</v>
      </c>
      <c r="T50" s="55">
        <v>0</v>
      </c>
      <c r="U50" s="55">
        <v>1283.3</v>
      </c>
      <c r="V50" s="55">
        <v>259.93060000000003</v>
      </c>
      <c r="W50" s="55">
        <v>131.41999999999999</v>
      </c>
      <c r="X50" s="55">
        <v>1555.98</v>
      </c>
      <c r="Y50" s="55">
        <v>1692.54</v>
      </c>
      <c r="Z50" s="55">
        <v>22.195399999999999</v>
      </c>
      <c r="AA50" s="55">
        <v>2333.7800000000002</v>
      </c>
      <c r="AB50" s="55">
        <v>77.981800000000007</v>
      </c>
      <c r="AC50" s="55">
        <v>1662.9</v>
      </c>
      <c r="AD50" s="55">
        <v>14.806419999999999</v>
      </c>
      <c r="AE50" s="55">
        <v>7.8719999999999999</v>
      </c>
      <c r="AF50" s="55">
        <v>41.012</v>
      </c>
      <c r="AG50" s="55">
        <v>1037.26</v>
      </c>
      <c r="AH50" s="55">
        <v>5.0744800000000003</v>
      </c>
      <c r="AI50" s="55">
        <v>18.991599999999998</v>
      </c>
      <c r="AJ50" s="55">
        <v>54.345999999999997</v>
      </c>
      <c r="AK50" s="55">
        <v>11.416</v>
      </c>
      <c r="AL50" s="55">
        <v>12</v>
      </c>
      <c r="AM50" s="55">
        <v>0.2</v>
      </c>
      <c r="AN50" s="55">
        <v>2.8</v>
      </c>
      <c r="AO50" s="55">
        <v>4.5999999999999996</v>
      </c>
      <c r="AP50" s="55">
        <v>7.2</v>
      </c>
      <c r="AQ50" s="55">
        <v>10</v>
      </c>
      <c r="AR50" s="55">
        <v>0</v>
      </c>
      <c r="AS50" s="55">
        <v>8.6</v>
      </c>
      <c r="AT50" s="55">
        <v>0</v>
      </c>
      <c r="AU50" s="55">
        <v>0</v>
      </c>
      <c r="AV50" s="55">
        <v>13.1</v>
      </c>
      <c r="AW50" s="55">
        <v>0.4</v>
      </c>
      <c r="AX50" s="55">
        <v>0</v>
      </c>
      <c r="AY50" s="56">
        <v>46.9</v>
      </c>
    </row>
    <row r="51" spans="1:51" ht="15.75" x14ac:dyDescent="0.25">
      <c r="A51" s="43">
        <v>62</v>
      </c>
      <c r="B51" s="44">
        <v>4388</v>
      </c>
      <c r="C51" s="54">
        <v>0</v>
      </c>
      <c r="D51" s="54">
        <v>0</v>
      </c>
      <c r="E51" s="54">
        <v>0</v>
      </c>
      <c r="F51" s="54">
        <v>0</v>
      </c>
      <c r="G51" s="55">
        <v>600</v>
      </c>
      <c r="H51" s="54">
        <v>1</v>
      </c>
      <c r="I51" s="54">
        <v>3</v>
      </c>
      <c r="J51" s="55">
        <v>7.2878999999999996</v>
      </c>
      <c r="K51" s="55">
        <v>1.3035000000000001</v>
      </c>
      <c r="L51" s="55">
        <v>5.9843999999999999</v>
      </c>
      <c r="M51" s="55">
        <v>3.4809999999999999</v>
      </c>
      <c r="N51" s="55">
        <v>0</v>
      </c>
      <c r="O51" s="55">
        <v>1.4999999999999999E-2</v>
      </c>
      <c r="P51" s="55">
        <v>10.930199999999999</v>
      </c>
      <c r="Q51" s="55">
        <v>0</v>
      </c>
      <c r="R51" s="55">
        <v>28.7117</v>
      </c>
      <c r="S51" s="55">
        <v>189.38240999999999</v>
      </c>
      <c r="T51" s="55">
        <v>0</v>
      </c>
      <c r="U51" s="55">
        <v>470.86399999999998</v>
      </c>
      <c r="V51" s="55">
        <v>174.87209999999999</v>
      </c>
      <c r="W51" s="55">
        <v>293.26</v>
      </c>
      <c r="X51" s="55">
        <v>568.41999999999996</v>
      </c>
      <c r="Y51" s="55">
        <v>1516.16</v>
      </c>
      <c r="Z51" s="55">
        <v>11.592700000000001</v>
      </c>
      <c r="AA51" s="55">
        <v>2802.37</v>
      </c>
      <c r="AB51" s="55">
        <v>76.770799999999994</v>
      </c>
      <c r="AC51" s="55">
        <v>3963.9920000000002</v>
      </c>
      <c r="AD51" s="55">
        <v>14.209619999999999</v>
      </c>
      <c r="AE51" s="55">
        <v>33.073</v>
      </c>
      <c r="AF51" s="55">
        <v>58.187899999999999</v>
      </c>
      <c r="AG51" s="55">
        <v>359.79</v>
      </c>
      <c r="AH51" s="55">
        <v>2.21705</v>
      </c>
      <c r="AI51" s="55">
        <v>1.4488000000000001</v>
      </c>
      <c r="AJ51" s="55">
        <v>159.99199999999999</v>
      </c>
      <c r="AK51" s="55">
        <v>1.383</v>
      </c>
      <c r="AL51" s="55">
        <v>12.2212</v>
      </c>
      <c r="AM51" s="55">
        <v>0</v>
      </c>
      <c r="AN51" s="55">
        <v>0</v>
      </c>
      <c r="AO51" s="55">
        <v>0</v>
      </c>
      <c r="AP51" s="55">
        <v>0</v>
      </c>
      <c r="AQ51" s="55">
        <v>0</v>
      </c>
      <c r="AR51" s="55">
        <v>0</v>
      </c>
      <c r="AS51" s="55">
        <v>0</v>
      </c>
      <c r="AT51" s="55">
        <v>0</v>
      </c>
      <c r="AU51" s="55">
        <v>0</v>
      </c>
      <c r="AV51" s="55">
        <v>20</v>
      </c>
      <c r="AW51" s="55">
        <v>0</v>
      </c>
      <c r="AX51" s="55">
        <v>0</v>
      </c>
      <c r="AY51" s="56">
        <v>20</v>
      </c>
    </row>
    <row r="52" spans="1:51" ht="15.75" x14ac:dyDescent="0.25">
      <c r="A52" s="43">
        <v>63</v>
      </c>
      <c r="B52" s="44">
        <v>4323</v>
      </c>
      <c r="C52" s="54">
        <v>0</v>
      </c>
      <c r="D52" s="54">
        <v>0</v>
      </c>
      <c r="E52" s="54">
        <v>0</v>
      </c>
      <c r="F52" s="54">
        <v>0</v>
      </c>
      <c r="G52" s="55">
        <v>450</v>
      </c>
      <c r="H52" s="54">
        <v>1</v>
      </c>
      <c r="I52" s="54">
        <v>4</v>
      </c>
      <c r="J52" s="55">
        <v>9.8917800000000007</v>
      </c>
      <c r="K52" s="55">
        <v>0</v>
      </c>
      <c r="L52" s="55">
        <v>9.8917800000000007</v>
      </c>
      <c r="M52" s="55">
        <v>0.49670999999999998</v>
      </c>
      <c r="N52" s="55">
        <v>3.3302399999999999</v>
      </c>
      <c r="O52" s="55">
        <v>0.63188</v>
      </c>
      <c r="P52" s="55">
        <v>5.6697300000000004</v>
      </c>
      <c r="Q52" s="55">
        <v>0</v>
      </c>
      <c r="R52" s="55">
        <v>2.1216599999999999</v>
      </c>
      <c r="S52" s="55">
        <v>325.25898999999998</v>
      </c>
      <c r="T52" s="55">
        <v>0</v>
      </c>
      <c r="U52" s="55">
        <v>734.52</v>
      </c>
      <c r="V52" s="55">
        <v>349.67790000000002</v>
      </c>
      <c r="W52" s="55">
        <v>129.13</v>
      </c>
      <c r="X52" s="55">
        <v>734.57</v>
      </c>
      <c r="Y52" s="55">
        <v>2036.47</v>
      </c>
      <c r="Z52" s="55">
        <v>12.339399999999999</v>
      </c>
      <c r="AA52" s="55">
        <v>2523.59</v>
      </c>
      <c r="AB52" s="55">
        <v>70.707599999999999</v>
      </c>
      <c r="AC52" s="55">
        <v>4784.8100000000004</v>
      </c>
      <c r="AD52" s="55">
        <v>14.757759999999999</v>
      </c>
      <c r="AE52" s="55">
        <v>12.568</v>
      </c>
      <c r="AF52" s="55">
        <v>41.1404</v>
      </c>
      <c r="AG52" s="55">
        <v>684.64</v>
      </c>
      <c r="AH52" s="55">
        <v>1.4914400000000001</v>
      </c>
      <c r="AI52" s="55">
        <v>1.4875</v>
      </c>
      <c r="AJ52" s="55">
        <v>350.57</v>
      </c>
      <c r="AK52" s="55">
        <v>3.41</v>
      </c>
      <c r="AL52" s="55">
        <v>4</v>
      </c>
      <c r="AM52" s="55">
        <v>5</v>
      </c>
      <c r="AN52" s="55">
        <v>1.1000000000000001</v>
      </c>
      <c r="AO52" s="55">
        <v>5</v>
      </c>
      <c r="AP52" s="55">
        <v>10</v>
      </c>
      <c r="AQ52" s="55">
        <v>2.4</v>
      </c>
      <c r="AR52" s="55">
        <v>6.8</v>
      </c>
      <c r="AS52" s="55">
        <v>0</v>
      </c>
      <c r="AT52" s="55">
        <v>0</v>
      </c>
      <c r="AU52" s="55">
        <v>0.9</v>
      </c>
      <c r="AV52" s="55">
        <v>19.5</v>
      </c>
      <c r="AW52" s="55">
        <v>5</v>
      </c>
      <c r="AX52" s="55">
        <v>0.6</v>
      </c>
      <c r="AY52" s="56">
        <v>56.3</v>
      </c>
    </row>
    <row r="53" spans="1:51" ht="15.75" x14ac:dyDescent="0.25">
      <c r="A53" s="43">
        <v>64</v>
      </c>
      <c r="B53" s="44">
        <v>4387</v>
      </c>
      <c r="C53" s="54">
        <v>0</v>
      </c>
      <c r="D53" s="54">
        <v>0</v>
      </c>
      <c r="E53" s="54">
        <v>1</v>
      </c>
      <c r="F53" s="54">
        <v>0</v>
      </c>
      <c r="G53" s="55">
        <v>400</v>
      </c>
      <c r="H53" s="54">
        <v>1</v>
      </c>
      <c r="I53" s="54">
        <v>4</v>
      </c>
      <c r="J53" s="55">
        <v>2.8178000000000001</v>
      </c>
      <c r="K53" s="55">
        <v>0</v>
      </c>
      <c r="L53" s="55">
        <v>2.8178000000000001</v>
      </c>
      <c r="M53" s="55">
        <v>2.4592000000000001</v>
      </c>
      <c r="N53" s="55">
        <v>0.91959999999999997</v>
      </c>
      <c r="O53" s="55">
        <v>1.0868</v>
      </c>
      <c r="P53" s="55">
        <v>9.7640999999999991</v>
      </c>
      <c r="Q53" s="55">
        <v>9.5891999999999999</v>
      </c>
      <c r="R53" s="55">
        <v>33.712299999999999</v>
      </c>
      <c r="S53" s="55">
        <v>218.47841</v>
      </c>
      <c r="T53" s="55">
        <v>0</v>
      </c>
      <c r="U53" s="55">
        <v>595.60199999999998</v>
      </c>
      <c r="V53" s="55">
        <v>166.21252000000001</v>
      </c>
      <c r="W53" s="55">
        <v>329.02</v>
      </c>
      <c r="X53" s="55">
        <v>265.19</v>
      </c>
      <c r="Y53" s="55">
        <v>1739.8240000000001</v>
      </c>
      <c r="Z53" s="55">
        <v>6.3841200000000002</v>
      </c>
      <c r="AA53" s="55">
        <v>3000.3040000000001</v>
      </c>
      <c r="AB53" s="55">
        <v>77.975740000000002</v>
      </c>
      <c r="AC53" s="55">
        <v>2824.4520000000002</v>
      </c>
      <c r="AD53" s="55">
        <v>35.887630000000001</v>
      </c>
      <c r="AE53" s="55">
        <v>13.236000000000001</v>
      </c>
      <c r="AF53" s="55">
        <v>87.077039999999997</v>
      </c>
      <c r="AG53" s="55">
        <v>1167.21</v>
      </c>
      <c r="AH53" s="55">
        <v>1.68468</v>
      </c>
      <c r="AI53" s="55">
        <v>8.3468</v>
      </c>
      <c r="AJ53" s="55">
        <v>90.947000000000003</v>
      </c>
      <c r="AK53" s="55">
        <v>5.5970000000000004</v>
      </c>
      <c r="AL53" s="55">
        <v>6.1520000000000001</v>
      </c>
      <c r="AM53" s="55">
        <v>0</v>
      </c>
      <c r="AN53" s="55">
        <v>0</v>
      </c>
      <c r="AO53" s="55">
        <v>0</v>
      </c>
      <c r="AP53" s="55">
        <v>0</v>
      </c>
      <c r="AQ53" s="55">
        <v>0</v>
      </c>
      <c r="AR53" s="55">
        <v>0</v>
      </c>
      <c r="AS53" s="55">
        <v>3.5</v>
      </c>
      <c r="AT53" s="55">
        <v>0</v>
      </c>
      <c r="AU53" s="55">
        <v>0</v>
      </c>
      <c r="AV53" s="55">
        <v>10.7</v>
      </c>
      <c r="AW53" s="55">
        <v>5</v>
      </c>
      <c r="AX53" s="55">
        <v>0</v>
      </c>
      <c r="AY53" s="56">
        <v>19.2</v>
      </c>
    </row>
    <row r="54" spans="1:51" ht="15.75" x14ac:dyDescent="0.25">
      <c r="A54" s="43">
        <v>65</v>
      </c>
      <c r="B54" s="44">
        <v>4325</v>
      </c>
      <c r="C54" s="54">
        <v>0</v>
      </c>
      <c r="D54" s="54">
        <v>0</v>
      </c>
      <c r="E54" s="54">
        <v>1</v>
      </c>
      <c r="F54" s="54">
        <v>1</v>
      </c>
      <c r="G54" s="55">
        <v>1200</v>
      </c>
      <c r="H54" s="54">
        <v>3</v>
      </c>
      <c r="I54" s="54">
        <v>5</v>
      </c>
      <c r="J54" s="55">
        <v>5.9997600000000002</v>
      </c>
      <c r="K54" s="55">
        <v>1.89672</v>
      </c>
      <c r="L54" s="55">
        <v>4.10304</v>
      </c>
      <c r="M54" s="55">
        <v>3.3570799999999998</v>
      </c>
      <c r="N54" s="55">
        <v>4.4089299999999998</v>
      </c>
      <c r="O54" s="55">
        <v>2.1171600000000002</v>
      </c>
      <c r="P54" s="55">
        <v>3.9746000000000001</v>
      </c>
      <c r="Q54" s="55">
        <v>0</v>
      </c>
      <c r="R54" s="55">
        <v>32.131860000000003</v>
      </c>
      <c r="S54" s="55">
        <v>170.82106999999999</v>
      </c>
      <c r="T54" s="55">
        <v>0</v>
      </c>
      <c r="U54" s="55">
        <v>943.31399999999996</v>
      </c>
      <c r="V54" s="55">
        <v>300.42101000000002</v>
      </c>
      <c r="W54" s="55">
        <v>16.29</v>
      </c>
      <c r="X54" s="55">
        <v>544.24900000000002</v>
      </c>
      <c r="Y54" s="55">
        <v>1850.1179999999999</v>
      </c>
      <c r="Z54" s="55">
        <v>13.81817</v>
      </c>
      <c r="AA54" s="55">
        <v>4262.0829999999996</v>
      </c>
      <c r="AB54" s="55">
        <v>47.895859999999999</v>
      </c>
      <c r="AC54" s="55">
        <v>1375.059</v>
      </c>
      <c r="AD54" s="55">
        <v>9.82376</v>
      </c>
      <c r="AE54" s="55">
        <v>40.065100000000001</v>
      </c>
      <c r="AF54" s="55">
        <v>61.083219999999997</v>
      </c>
      <c r="AG54" s="55">
        <v>430.04700000000003</v>
      </c>
      <c r="AH54" s="55">
        <v>2.1131700000000002</v>
      </c>
      <c r="AI54" s="55">
        <v>1.2004999999999999</v>
      </c>
      <c r="AJ54" s="55">
        <v>123.2308</v>
      </c>
      <c r="AK54" s="55">
        <v>4.1539999999999999</v>
      </c>
      <c r="AL54" s="55">
        <v>13</v>
      </c>
      <c r="AM54" s="55">
        <v>5</v>
      </c>
      <c r="AN54" s="55">
        <v>5</v>
      </c>
      <c r="AO54" s="55">
        <v>5</v>
      </c>
      <c r="AP54" s="55">
        <v>8.6</v>
      </c>
      <c r="AQ54" s="55">
        <v>8.8000000000000007</v>
      </c>
      <c r="AR54" s="55">
        <v>10</v>
      </c>
      <c r="AS54" s="55">
        <v>9.8000000000000007</v>
      </c>
      <c r="AT54" s="55">
        <v>3.4</v>
      </c>
      <c r="AU54" s="55">
        <v>10</v>
      </c>
      <c r="AV54" s="55">
        <v>20</v>
      </c>
      <c r="AW54" s="55">
        <v>5</v>
      </c>
      <c r="AX54" s="55">
        <v>0.9</v>
      </c>
      <c r="AY54" s="56">
        <v>91.5</v>
      </c>
    </row>
    <row r="55" spans="1:51" ht="15.75" x14ac:dyDescent="0.25">
      <c r="A55" s="43">
        <v>66</v>
      </c>
      <c r="B55" s="44">
        <v>4324</v>
      </c>
      <c r="C55" s="54">
        <v>0</v>
      </c>
      <c r="D55" s="54">
        <v>0</v>
      </c>
      <c r="E55" s="54">
        <v>0</v>
      </c>
      <c r="F55" s="54">
        <v>1</v>
      </c>
      <c r="G55" s="55">
        <v>300</v>
      </c>
      <c r="H55" s="54">
        <v>3</v>
      </c>
      <c r="I55" s="54">
        <v>4</v>
      </c>
      <c r="J55" s="55">
        <v>9.1853599999999993</v>
      </c>
      <c r="K55" s="55">
        <v>1.89672</v>
      </c>
      <c r="L55" s="55">
        <v>7.28864</v>
      </c>
      <c r="M55" s="55">
        <v>4.9165400000000004</v>
      </c>
      <c r="N55" s="55">
        <v>1.63774</v>
      </c>
      <c r="O55" s="55">
        <v>2.2640799999999999</v>
      </c>
      <c r="P55" s="55">
        <v>8.6766900000000007</v>
      </c>
      <c r="Q55" s="55">
        <v>0</v>
      </c>
      <c r="R55" s="55">
        <v>36.716760000000001</v>
      </c>
      <c r="S55" s="55">
        <v>250.30316999999999</v>
      </c>
      <c r="T55" s="55">
        <v>0</v>
      </c>
      <c r="U55" s="55">
        <v>1261.2908</v>
      </c>
      <c r="V55" s="55">
        <v>345.03618</v>
      </c>
      <c r="W55" s="55">
        <v>199.62</v>
      </c>
      <c r="X55" s="55">
        <v>742.45669999999996</v>
      </c>
      <c r="Y55" s="55">
        <v>2310.5025999999998</v>
      </c>
      <c r="Z55" s="55">
        <v>20.17586</v>
      </c>
      <c r="AA55" s="55">
        <v>4337.1529</v>
      </c>
      <c r="AB55" s="55">
        <v>84.648910000000001</v>
      </c>
      <c r="AC55" s="55">
        <v>3589.4313000000002</v>
      </c>
      <c r="AD55" s="55">
        <v>16.551960000000001</v>
      </c>
      <c r="AE55" s="55">
        <v>57.9268</v>
      </c>
      <c r="AF55" s="55">
        <v>72.823580000000007</v>
      </c>
      <c r="AG55" s="55">
        <v>485.56630000000001</v>
      </c>
      <c r="AH55" s="55">
        <v>2.3756699999999999</v>
      </c>
      <c r="AI55" s="55">
        <v>2.524</v>
      </c>
      <c r="AJ55" s="55">
        <v>122.07434000000001</v>
      </c>
      <c r="AK55" s="55">
        <v>3.2715000000000001</v>
      </c>
      <c r="AL55" s="55">
        <v>11</v>
      </c>
      <c r="AM55" s="55">
        <v>4.4000000000000004</v>
      </c>
      <c r="AN55" s="55">
        <v>5</v>
      </c>
      <c r="AO55" s="55">
        <v>5</v>
      </c>
      <c r="AP55" s="55">
        <v>10</v>
      </c>
      <c r="AQ55" s="55">
        <v>7.5</v>
      </c>
      <c r="AR55" s="55">
        <v>9.3000000000000007</v>
      </c>
      <c r="AS55" s="55">
        <v>4</v>
      </c>
      <c r="AT55" s="55">
        <v>2.7</v>
      </c>
      <c r="AU55" s="55">
        <v>10</v>
      </c>
      <c r="AV55" s="55">
        <v>20</v>
      </c>
      <c r="AW55" s="55">
        <v>5</v>
      </c>
      <c r="AX55" s="55">
        <v>4.4000000000000004</v>
      </c>
      <c r="AY55" s="56">
        <v>87.4</v>
      </c>
    </row>
    <row r="56" spans="1:51" ht="15.75" x14ac:dyDescent="0.25">
      <c r="A56" s="43">
        <v>67</v>
      </c>
      <c r="B56" s="44">
        <v>3296</v>
      </c>
      <c r="C56" s="54">
        <v>0</v>
      </c>
      <c r="D56" s="54">
        <v>0</v>
      </c>
      <c r="E56" s="54">
        <v>0</v>
      </c>
      <c r="F56" s="54">
        <v>0</v>
      </c>
      <c r="G56" s="55">
        <v>400</v>
      </c>
      <c r="H56" s="54">
        <v>1</v>
      </c>
      <c r="I56" s="54">
        <v>3</v>
      </c>
      <c r="J56" s="55">
        <v>13.93506</v>
      </c>
      <c r="K56" s="55">
        <v>1.9995000000000001</v>
      </c>
      <c r="L56" s="55">
        <v>11.935560000000001</v>
      </c>
      <c r="M56" s="55">
        <v>2.3540399999999999</v>
      </c>
      <c r="N56" s="55">
        <v>1.67</v>
      </c>
      <c r="O56" s="55">
        <v>2.6429800000000001</v>
      </c>
      <c r="P56" s="55">
        <v>7.3023600000000002</v>
      </c>
      <c r="Q56" s="55">
        <v>0</v>
      </c>
      <c r="R56" s="55">
        <v>0.18559999999999999</v>
      </c>
      <c r="S56" s="55">
        <v>830.99987999999996</v>
      </c>
      <c r="T56" s="55">
        <v>0</v>
      </c>
      <c r="U56" s="55">
        <v>1481.07</v>
      </c>
      <c r="V56" s="55">
        <v>305.40694999999999</v>
      </c>
      <c r="W56" s="55">
        <v>320</v>
      </c>
      <c r="X56" s="55">
        <v>763.54750000000001</v>
      </c>
      <c r="Y56" s="55">
        <v>2753.125</v>
      </c>
      <c r="Z56" s="55">
        <v>21.198</v>
      </c>
      <c r="AA56" s="55">
        <v>3230.43</v>
      </c>
      <c r="AB56" s="55">
        <v>126.58395</v>
      </c>
      <c r="AC56" s="55">
        <v>7148.9849999999997</v>
      </c>
      <c r="AD56" s="55">
        <v>47.502830000000003</v>
      </c>
      <c r="AE56" s="55">
        <v>23.5335</v>
      </c>
      <c r="AF56" s="55">
        <v>114.5179</v>
      </c>
      <c r="AG56" s="55">
        <v>425.02499999999998</v>
      </c>
      <c r="AH56" s="55">
        <v>2.2829000000000002</v>
      </c>
      <c r="AI56" s="55">
        <v>7.9161999999999999</v>
      </c>
      <c r="AJ56" s="55">
        <v>85.483249999999998</v>
      </c>
      <c r="AK56" s="55">
        <v>1.014</v>
      </c>
      <c r="AL56" s="55">
        <v>6</v>
      </c>
      <c r="AM56" s="55">
        <v>3.8</v>
      </c>
      <c r="AN56" s="55">
        <v>3.9</v>
      </c>
      <c r="AO56" s="55">
        <v>5</v>
      </c>
      <c r="AP56" s="55">
        <v>10</v>
      </c>
      <c r="AQ56" s="55">
        <v>7.4</v>
      </c>
      <c r="AR56" s="55">
        <v>0</v>
      </c>
      <c r="AS56" s="55">
        <v>0</v>
      </c>
      <c r="AT56" s="55">
        <v>2.4</v>
      </c>
      <c r="AU56" s="55">
        <v>0.1</v>
      </c>
      <c r="AV56" s="55">
        <v>12.6</v>
      </c>
      <c r="AW56" s="55">
        <v>5</v>
      </c>
      <c r="AX56" s="55">
        <v>0</v>
      </c>
      <c r="AY56" s="56">
        <v>50.1</v>
      </c>
    </row>
    <row r="57" spans="1:51" ht="15.75" x14ac:dyDescent="0.25">
      <c r="A57" s="43">
        <v>68</v>
      </c>
      <c r="B57" s="44">
        <v>4368</v>
      </c>
      <c r="C57" s="54">
        <v>0</v>
      </c>
      <c r="D57" s="54">
        <v>0</v>
      </c>
      <c r="E57" s="54">
        <v>0</v>
      </c>
      <c r="F57" s="54">
        <v>1</v>
      </c>
      <c r="G57" s="55">
        <v>500</v>
      </c>
      <c r="H57" s="54">
        <v>3</v>
      </c>
      <c r="I57" s="54">
        <v>3</v>
      </c>
      <c r="J57" s="55">
        <v>3.5956999999999999</v>
      </c>
      <c r="K57" s="55">
        <v>0</v>
      </c>
      <c r="L57" s="55">
        <v>3.5956999999999999</v>
      </c>
      <c r="M57" s="55">
        <v>0.39760000000000001</v>
      </c>
      <c r="N57" s="55">
        <v>0</v>
      </c>
      <c r="O57" s="55">
        <v>0</v>
      </c>
      <c r="P57" s="55">
        <v>3.0406</v>
      </c>
      <c r="Q57" s="55">
        <v>0</v>
      </c>
      <c r="R57" s="55">
        <v>13.2783</v>
      </c>
      <c r="S57" s="55">
        <v>98.515960000000007</v>
      </c>
      <c r="T57" s="55">
        <v>0</v>
      </c>
      <c r="U57" s="55">
        <v>359.87</v>
      </c>
      <c r="V57" s="55">
        <v>76.958699999999993</v>
      </c>
      <c r="W57" s="55">
        <v>46.82</v>
      </c>
      <c r="X57" s="55">
        <v>280.62</v>
      </c>
      <c r="Y57" s="55">
        <v>703.74</v>
      </c>
      <c r="Z57" s="55">
        <v>5.4602000000000004</v>
      </c>
      <c r="AA57" s="55">
        <v>2470.9499999999998</v>
      </c>
      <c r="AB57" s="55">
        <v>32.708399999999997</v>
      </c>
      <c r="AC57" s="55">
        <v>1053.57</v>
      </c>
      <c r="AD57" s="55">
        <v>8.5958000000000006</v>
      </c>
      <c r="AE57" s="55">
        <v>5.2869999999999999</v>
      </c>
      <c r="AF57" s="55">
        <v>29.384</v>
      </c>
      <c r="AG57" s="55">
        <v>72.59</v>
      </c>
      <c r="AH57" s="55">
        <v>0.60604000000000002</v>
      </c>
      <c r="AI57" s="55">
        <v>0.67200000000000004</v>
      </c>
      <c r="AJ57" s="55">
        <v>19.148</v>
      </c>
      <c r="AK57" s="55">
        <v>0.20200000000000001</v>
      </c>
      <c r="AL57" s="55">
        <v>4.1062000000000003</v>
      </c>
      <c r="AM57" s="55">
        <v>0</v>
      </c>
      <c r="AN57" s="55">
        <v>0</v>
      </c>
      <c r="AO57" s="55">
        <v>0</v>
      </c>
      <c r="AP57" s="55">
        <v>0</v>
      </c>
      <c r="AQ57" s="55">
        <v>0</v>
      </c>
      <c r="AR57" s="55">
        <v>0</v>
      </c>
      <c r="AS57" s="55">
        <v>5.6</v>
      </c>
      <c r="AT57" s="55">
        <v>0</v>
      </c>
      <c r="AU57" s="55">
        <v>0</v>
      </c>
      <c r="AV57" s="55">
        <v>18.399999999999999</v>
      </c>
      <c r="AW57" s="55">
        <v>0</v>
      </c>
      <c r="AX57" s="55">
        <v>0</v>
      </c>
      <c r="AY57" s="56">
        <v>24</v>
      </c>
    </row>
    <row r="58" spans="1:51" ht="15.75" x14ac:dyDescent="0.25">
      <c r="A58" s="43">
        <v>69</v>
      </c>
      <c r="B58" s="44">
        <v>4364</v>
      </c>
      <c r="C58" s="54">
        <v>0</v>
      </c>
      <c r="D58" s="54">
        <v>0</v>
      </c>
      <c r="E58" s="54">
        <v>0</v>
      </c>
      <c r="F58" s="54">
        <v>1</v>
      </c>
      <c r="G58" s="55">
        <v>400</v>
      </c>
      <c r="H58" s="54">
        <v>2</v>
      </c>
      <c r="I58" s="54">
        <v>4</v>
      </c>
      <c r="J58" s="55">
        <v>8.3903999999999996</v>
      </c>
      <c r="K58" s="55">
        <v>0</v>
      </c>
      <c r="L58" s="55">
        <v>8.3903999999999996</v>
      </c>
      <c r="M58" s="55">
        <v>1.2415</v>
      </c>
      <c r="N58" s="55">
        <v>0.79059999999999997</v>
      </c>
      <c r="O58" s="55">
        <v>3.4196</v>
      </c>
      <c r="P58" s="55">
        <v>4.2702</v>
      </c>
      <c r="Q58" s="55">
        <v>0</v>
      </c>
      <c r="R58" s="55">
        <v>16.860299999999999</v>
      </c>
      <c r="S58" s="55">
        <v>556.27494999999999</v>
      </c>
      <c r="T58" s="55">
        <v>0</v>
      </c>
      <c r="U58" s="55">
        <v>1302.8599999999999</v>
      </c>
      <c r="V58" s="55">
        <v>205.24610000000001</v>
      </c>
      <c r="W58" s="55">
        <v>198.58</v>
      </c>
      <c r="X58" s="55">
        <v>566.05999999999995</v>
      </c>
      <c r="Y58" s="55">
        <v>1911.71</v>
      </c>
      <c r="Z58" s="55">
        <v>13.2111</v>
      </c>
      <c r="AA58" s="55">
        <v>2262.33</v>
      </c>
      <c r="AB58" s="55">
        <v>75.627200000000002</v>
      </c>
      <c r="AC58" s="55">
        <v>3475.24</v>
      </c>
      <c r="AD58" s="55">
        <v>38.853169999999999</v>
      </c>
      <c r="AE58" s="55">
        <v>19.059000000000001</v>
      </c>
      <c r="AF58" s="55">
        <v>88.975099999999998</v>
      </c>
      <c r="AG58" s="55">
        <v>468.44</v>
      </c>
      <c r="AH58" s="55">
        <v>1.2269699999999999</v>
      </c>
      <c r="AI58" s="55">
        <v>2.9272999999999998</v>
      </c>
      <c r="AJ58" s="55">
        <v>29.96</v>
      </c>
      <c r="AK58" s="55">
        <v>4.04</v>
      </c>
      <c r="AL58" s="55">
        <v>5.6422999999999996</v>
      </c>
      <c r="AM58" s="55">
        <v>0</v>
      </c>
      <c r="AN58" s="55">
        <v>0</v>
      </c>
      <c r="AO58" s="55">
        <v>0</v>
      </c>
      <c r="AP58" s="55">
        <v>0</v>
      </c>
      <c r="AQ58" s="55">
        <v>0</v>
      </c>
      <c r="AR58" s="55">
        <v>0</v>
      </c>
      <c r="AS58" s="55">
        <v>2</v>
      </c>
      <c r="AT58" s="55">
        <v>0</v>
      </c>
      <c r="AU58" s="55">
        <v>0</v>
      </c>
      <c r="AV58" s="55">
        <v>13.4</v>
      </c>
      <c r="AW58" s="55">
        <v>5</v>
      </c>
      <c r="AX58" s="55">
        <v>0</v>
      </c>
      <c r="AY58" s="56">
        <v>20.399999999999999</v>
      </c>
    </row>
    <row r="59" spans="1:51" ht="15.75" x14ac:dyDescent="0.25">
      <c r="A59" s="43">
        <v>70</v>
      </c>
      <c r="B59" s="44">
        <v>4363</v>
      </c>
      <c r="C59" s="54">
        <v>0</v>
      </c>
      <c r="D59" s="54">
        <v>0</v>
      </c>
      <c r="E59" s="54">
        <v>0</v>
      </c>
      <c r="F59" s="54">
        <v>0</v>
      </c>
      <c r="G59" s="55">
        <v>500</v>
      </c>
      <c r="H59" s="54">
        <v>1</v>
      </c>
      <c r="I59" s="54">
        <v>3</v>
      </c>
      <c r="J59" s="55">
        <v>2.5935999999999999</v>
      </c>
      <c r="K59" s="55">
        <v>0</v>
      </c>
      <c r="L59" s="55">
        <v>2.5935999999999999</v>
      </c>
      <c r="M59" s="55">
        <v>3.4561999999999999</v>
      </c>
      <c r="N59" s="55">
        <v>0</v>
      </c>
      <c r="O59" s="55">
        <v>0.91520000000000001</v>
      </c>
      <c r="P59" s="55">
        <v>8.9329999999999998</v>
      </c>
      <c r="Q59" s="55">
        <v>0</v>
      </c>
      <c r="R59" s="55">
        <v>29.198399999999999</v>
      </c>
      <c r="S59" s="55">
        <v>400.90321999999998</v>
      </c>
      <c r="T59" s="55">
        <v>0</v>
      </c>
      <c r="U59" s="55">
        <v>511.59</v>
      </c>
      <c r="V59" s="55">
        <v>82.7166</v>
      </c>
      <c r="W59" s="55">
        <v>375.59</v>
      </c>
      <c r="X59" s="55">
        <v>429.48</v>
      </c>
      <c r="Y59" s="55">
        <v>1368.5</v>
      </c>
      <c r="Z59" s="55">
        <v>8.3765000000000001</v>
      </c>
      <c r="AA59" s="55">
        <v>2048.35</v>
      </c>
      <c r="AB59" s="55">
        <v>101.1147</v>
      </c>
      <c r="AC59" s="55">
        <v>4594.3500000000004</v>
      </c>
      <c r="AD59" s="55">
        <v>20.79515</v>
      </c>
      <c r="AE59" s="55">
        <v>9.4179999999999993</v>
      </c>
      <c r="AF59" s="55">
        <v>70.291799999999995</v>
      </c>
      <c r="AG59" s="55">
        <v>537.61</v>
      </c>
      <c r="AH59" s="55">
        <v>2.3710800000000001</v>
      </c>
      <c r="AI59" s="55">
        <v>1.5350999999999999</v>
      </c>
      <c r="AJ59" s="55">
        <v>98.603999999999999</v>
      </c>
      <c r="AK59" s="55">
        <v>1.1819999999999999</v>
      </c>
      <c r="AL59" s="55">
        <v>8.5637000000000008</v>
      </c>
      <c r="AM59" s="55">
        <v>0</v>
      </c>
      <c r="AN59" s="55">
        <v>0</v>
      </c>
      <c r="AO59" s="55">
        <v>0</v>
      </c>
      <c r="AP59" s="55">
        <v>0</v>
      </c>
      <c r="AQ59" s="55">
        <v>0</v>
      </c>
      <c r="AR59" s="55">
        <v>0</v>
      </c>
      <c r="AS59" s="55">
        <v>0</v>
      </c>
      <c r="AT59" s="55">
        <v>0</v>
      </c>
      <c r="AU59" s="55">
        <v>0</v>
      </c>
      <c r="AV59" s="55">
        <v>20</v>
      </c>
      <c r="AW59" s="55">
        <v>0</v>
      </c>
      <c r="AX59" s="55">
        <v>0</v>
      </c>
      <c r="AY59" s="56">
        <v>20</v>
      </c>
    </row>
    <row r="60" spans="1:51" ht="15.75" x14ac:dyDescent="0.25">
      <c r="A60" s="43">
        <v>71</v>
      </c>
      <c r="B60" s="44">
        <v>4361</v>
      </c>
      <c r="C60" s="54">
        <v>0</v>
      </c>
      <c r="D60" s="54">
        <v>0</v>
      </c>
      <c r="E60" s="54">
        <v>0</v>
      </c>
      <c r="F60" s="54">
        <v>1</v>
      </c>
      <c r="G60" s="55">
        <v>100</v>
      </c>
      <c r="H60" s="54">
        <v>3</v>
      </c>
      <c r="I60" s="54">
        <v>3</v>
      </c>
      <c r="J60" s="55">
        <v>0</v>
      </c>
      <c r="K60" s="55">
        <v>0</v>
      </c>
      <c r="L60" s="55">
        <v>0</v>
      </c>
      <c r="M60" s="55">
        <v>1.0251999999999999</v>
      </c>
      <c r="N60" s="55">
        <v>2.0262500000000001</v>
      </c>
      <c r="O60" s="55">
        <v>6.3E-2</v>
      </c>
      <c r="P60" s="55">
        <v>2.7965</v>
      </c>
      <c r="Q60" s="55">
        <v>0</v>
      </c>
      <c r="R60" s="55">
        <v>1.323</v>
      </c>
      <c r="S60" s="55">
        <v>77.737049999999996</v>
      </c>
      <c r="T60" s="55">
        <v>0</v>
      </c>
      <c r="U60" s="55">
        <v>226.99</v>
      </c>
      <c r="V60" s="55">
        <v>81.187799999999996</v>
      </c>
      <c r="W60" s="55">
        <v>68.849999999999994</v>
      </c>
      <c r="X60" s="55">
        <v>114.69</v>
      </c>
      <c r="Y60" s="55">
        <v>581.125</v>
      </c>
      <c r="Z60" s="55">
        <v>2.5057</v>
      </c>
      <c r="AA60" s="55">
        <v>1725.2750000000001</v>
      </c>
      <c r="AB60" s="55">
        <v>30.397400000000001</v>
      </c>
      <c r="AC60" s="55">
        <v>897.79</v>
      </c>
      <c r="AD60" s="55">
        <v>5.3893300000000002</v>
      </c>
      <c r="AE60" s="55">
        <v>6.2794999999999996</v>
      </c>
      <c r="AF60" s="55">
        <v>17.228300000000001</v>
      </c>
      <c r="AG60" s="55">
        <v>66.364999999999995</v>
      </c>
      <c r="AH60" s="55">
        <v>0.96662000000000003</v>
      </c>
      <c r="AI60" s="55">
        <v>0.66849999999999998</v>
      </c>
      <c r="AJ60" s="55">
        <v>135.78800000000001</v>
      </c>
      <c r="AK60" s="55">
        <v>1.3480000000000001</v>
      </c>
      <c r="AL60" s="55">
        <v>1.56185</v>
      </c>
      <c r="AM60" s="55">
        <v>0</v>
      </c>
      <c r="AN60" s="55">
        <v>0</v>
      </c>
      <c r="AO60" s="55">
        <v>0</v>
      </c>
      <c r="AP60" s="55">
        <v>0</v>
      </c>
      <c r="AQ60" s="55">
        <v>0</v>
      </c>
      <c r="AR60" s="55">
        <v>0</v>
      </c>
      <c r="AS60" s="55">
        <v>5.0999999999999996</v>
      </c>
      <c r="AT60" s="55">
        <v>0</v>
      </c>
      <c r="AU60" s="55">
        <v>0</v>
      </c>
      <c r="AV60" s="55">
        <v>20</v>
      </c>
      <c r="AW60" s="55">
        <v>5</v>
      </c>
      <c r="AX60" s="55">
        <v>0</v>
      </c>
      <c r="AY60" s="56">
        <v>30.1</v>
      </c>
    </row>
    <row r="61" spans="1:51" ht="16.5" thickBot="1" x14ac:dyDescent="0.3">
      <c r="A61" s="49">
        <v>72</v>
      </c>
      <c r="B61" s="50">
        <v>4366</v>
      </c>
      <c r="C61" s="57">
        <v>0</v>
      </c>
      <c r="D61" s="57">
        <v>0</v>
      </c>
      <c r="E61" s="57">
        <v>0</v>
      </c>
      <c r="F61" s="57">
        <v>1</v>
      </c>
      <c r="G61" s="58">
        <v>600</v>
      </c>
      <c r="H61" s="57">
        <v>1</v>
      </c>
      <c r="I61" s="57">
        <v>2</v>
      </c>
      <c r="J61" s="58">
        <v>1.2501</v>
      </c>
      <c r="K61" s="58">
        <v>0</v>
      </c>
      <c r="L61" s="58">
        <v>1.2501</v>
      </c>
      <c r="M61" s="58">
        <v>1.8166</v>
      </c>
      <c r="N61" s="58">
        <v>0</v>
      </c>
      <c r="O61" s="58">
        <v>0.14050000000000001</v>
      </c>
      <c r="P61" s="58">
        <v>6.8183999999999996</v>
      </c>
      <c r="Q61" s="58">
        <v>3.1964000000000001</v>
      </c>
      <c r="R61" s="58">
        <v>5.0564999999999998</v>
      </c>
      <c r="S61" s="58">
        <v>107.01228999999999</v>
      </c>
      <c r="T61" s="58">
        <v>0</v>
      </c>
      <c r="U61" s="58">
        <v>211.19</v>
      </c>
      <c r="V61" s="58">
        <v>81.064999999999998</v>
      </c>
      <c r="W61" s="58">
        <v>534.69000000000005</v>
      </c>
      <c r="X61" s="58">
        <v>145.08000000000001</v>
      </c>
      <c r="Y61" s="58">
        <v>924.09</v>
      </c>
      <c r="Z61" s="58">
        <v>7.2027999999999999</v>
      </c>
      <c r="AA61" s="58">
        <v>1871.38</v>
      </c>
      <c r="AB61" s="58">
        <v>58.915199999999999</v>
      </c>
      <c r="AC61" s="58">
        <v>2030.98</v>
      </c>
      <c r="AD61" s="58">
        <v>16.510870000000001</v>
      </c>
      <c r="AE61" s="58">
        <v>7.5389999999999997</v>
      </c>
      <c r="AF61" s="58">
        <v>40.876100000000001</v>
      </c>
      <c r="AG61" s="58">
        <v>352.27</v>
      </c>
      <c r="AH61" s="58">
        <v>1.2285999999999999</v>
      </c>
      <c r="AI61" s="58">
        <v>3.5329999999999999</v>
      </c>
      <c r="AJ61" s="58">
        <v>21.658999999999999</v>
      </c>
      <c r="AK61" s="58">
        <v>3.2839999999999998</v>
      </c>
      <c r="AL61" s="58">
        <v>4.7577999999999996</v>
      </c>
      <c r="AM61" s="58">
        <v>0</v>
      </c>
      <c r="AN61" s="58">
        <v>0</v>
      </c>
      <c r="AO61" s="58">
        <v>0</v>
      </c>
      <c r="AP61" s="58">
        <v>0</v>
      </c>
      <c r="AQ61" s="58">
        <v>0</v>
      </c>
      <c r="AR61" s="58">
        <v>0</v>
      </c>
      <c r="AS61" s="58">
        <v>0</v>
      </c>
      <c r="AT61" s="58">
        <v>0</v>
      </c>
      <c r="AU61" s="58">
        <v>0</v>
      </c>
      <c r="AV61" s="58">
        <v>12.9</v>
      </c>
      <c r="AW61" s="58">
        <v>0</v>
      </c>
      <c r="AX61" s="58">
        <v>0</v>
      </c>
      <c r="AY61" s="59">
        <v>12.9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54"/>
  <sheetViews>
    <sheetView zoomScale="60" zoomScaleNormal="60" workbookViewId="0"/>
  </sheetViews>
  <sheetFormatPr defaultRowHeight="15" x14ac:dyDescent="0.25"/>
  <cols>
    <col min="1" max="1" width="13" bestFit="1" customWidth="1"/>
    <col min="2" max="2" width="18" bestFit="1" customWidth="1"/>
    <col min="3" max="3" width="17" bestFit="1" customWidth="1"/>
    <col min="4" max="4" width="18.28515625" bestFit="1" customWidth="1"/>
    <col min="5" max="5" width="15.85546875" bestFit="1" customWidth="1"/>
    <col min="6" max="6" width="29.42578125" bestFit="1" customWidth="1"/>
    <col min="7" max="7" width="16.5703125" bestFit="1" customWidth="1"/>
    <col min="8" max="8" width="20.85546875" bestFit="1" customWidth="1"/>
    <col min="9" max="9" width="21.85546875" bestFit="1" customWidth="1"/>
    <col min="10" max="10" width="19.140625" bestFit="1" customWidth="1"/>
    <col min="11" max="11" width="20.5703125" bestFit="1" customWidth="1"/>
    <col min="12" max="12" width="23" bestFit="1" customWidth="1"/>
    <col min="13" max="13" width="17.28515625" bestFit="1" customWidth="1"/>
    <col min="14" max="14" width="9.42578125" bestFit="1" customWidth="1"/>
    <col min="15" max="15" width="8.7109375" bestFit="1" customWidth="1"/>
    <col min="16" max="16" width="21.85546875" bestFit="1" customWidth="1"/>
    <col min="17" max="17" width="13.28515625" bestFit="1" customWidth="1"/>
    <col min="18" max="18" width="7" bestFit="1" customWidth="1"/>
    <col min="19" max="19" width="11.140625" bestFit="1" customWidth="1"/>
    <col min="20" max="20" width="12" bestFit="1" customWidth="1"/>
    <col min="21" max="21" width="12.5703125" bestFit="1" customWidth="1"/>
    <col min="22" max="22" width="21.85546875" bestFit="1" customWidth="1"/>
    <col min="23" max="23" width="17.28515625" bestFit="1" customWidth="1"/>
    <col min="24" max="24" width="10.42578125" bestFit="1" customWidth="1"/>
    <col min="25" max="25" width="19.7109375" bestFit="1" customWidth="1"/>
    <col min="26" max="26" width="7" bestFit="1" customWidth="1"/>
    <col min="27" max="27" width="15.5703125" bestFit="1" customWidth="1"/>
    <col min="28" max="28" width="24.140625" bestFit="1" customWidth="1"/>
    <col min="29" max="29" width="11.85546875" bestFit="1" customWidth="1"/>
    <col min="30" max="30" width="10.85546875" bestFit="1" customWidth="1"/>
    <col min="31" max="31" width="17.28515625" bestFit="1" customWidth="1"/>
    <col min="32" max="32" width="14.7109375" bestFit="1" customWidth="1"/>
    <col min="33" max="33" width="9.140625" bestFit="1" customWidth="1"/>
    <col min="34" max="34" width="10.85546875" bestFit="1" customWidth="1"/>
    <col min="35" max="35" width="12" bestFit="1" customWidth="1"/>
    <col min="36" max="37" width="9.140625" bestFit="1" customWidth="1"/>
    <col min="38" max="38" width="9" bestFit="1" customWidth="1"/>
    <col min="39" max="39" width="15.42578125" bestFit="1" customWidth="1"/>
    <col min="40" max="40" width="23.42578125" bestFit="1" customWidth="1"/>
    <col min="41" max="41" width="23.7109375" bestFit="1" customWidth="1"/>
    <col min="42" max="42" width="26.28515625" bestFit="1" customWidth="1"/>
    <col min="43" max="43" width="14.7109375" bestFit="1" customWidth="1"/>
    <col min="44" max="44" width="17" bestFit="1" customWidth="1"/>
    <col min="45" max="45" width="18" bestFit="1" customWidth="1"/>
    <col min="46" max="46" width="25.140625" bestFit="1" customWidth="1"/>
    <col min="47" max="47" width="13" bestFit="1" customWidth="1"/>
    <col min="48" max="48" width="17.28515625" bestFit="1" customWidth="1"/>
    <col min="49" max="49" width="24" bestFit="1" customWidth="1"/>
    <col min="50" max="50" width="29.42578125" bestFit="1" customWidth="1"/>
    <col min="51" max="51" width="14.7109375" bestFit="1" customWidth="1"/>
  </cols>
  <sheetData>
    <row r="1" spans="1:51" ht="15.75" x14ac:dyDescent="0.25">
      <c r="A1" s="40" t="s">
        <v>102</v>
      </c>
      <c r="B1" s="41" t="s">
        <v>103</v>
      </c>
      <c r="C1" s="41" t="s">
        <v>174</v>
      </c>
      <c r="D1" s="53" t="s">
        <v>175</v>
      </c>
      <c r="E1" s="53" t="s">
        <v>176</v>
      </c>
      <c r="F1" s="53" t="s">
        <v>177</v>
      </c>
      <c r="G1" s="41" t="s">
        <v>178</v>
      </c>
      <c r="H1" s="53" t="s">
        <v>179</v>
      </c>
      <c r="I1" s="53" t="s">
        <v>180</v>
      </c>
      <c r="J1" s="41" t="s">
        <v>181</v>
      </c>
      <c r="K1" s="41" t="s">
        <v>182</v>
      </c>
      <c r="L1" s="41" t="s">
        <v>183</v>
      </c>
      <c r="M1" s="41" t="s">
        <v>184</v>
      </c>
      <c r="N1" s="41" t="s">
        <v>185</v>
      </c>
      <c r="O1" s="41" t="s">
        <v>186</v>
      </c>
      <c r="P1" s="41" t="s">
        <v>187</v>
      </c>
      <c r="Q1" s="41" t="s">
        <v>188</v>
      </c>
      <c r="R1" s="41" t="s">
        <v>189</v>
      </c>
      <c r="S1" s="41" t="s">
        <v>190</v>
      </c>
      <c r="T1" s="41" t="s">
        <v>191</v>
      </c>
      <c r="U1" s="41" t="s">
        <v>192</v>
      </c>
      <c r="V1" s="41" t="s">
        <v>193</v>
      </c>
      <c r="W1" s="41" t="s">
        <v>194</v>
      </c>
      <c r="X1" s="41" t="s">
        <v>195</v>
      </c>
      <c r="Y1" s="41" t="s">
        <v>196</v>
      </c>
      <c r="Z1" s="41" t="s">
        <v>197</v>
      </c>
      <c r="AA1" s="41" t="s">
        <v>198</v>
      </c>
      <c r="AB1" s="41" t="s">
        <v>199</v>
      </c>
      <c r="AC1" s="41" t="s">
        <v>200</v>
      </c>
      <c r="AD1" s="41" t="s">
        <v>201</v>
      </c>
      <c r="AE1" s="41" t="s">
        <v>202</v>
      </c>
      <c r="AF1" s="41" t="s">
        <v>203</v>
      </c>
      <c r="AG1" s="41" t="s">
        <v>204</v>
      </c>
      <c r="AH1" s="41" t="s">
        <v>205</v>
      </c>
      <c r="AI1" s="41" t="s">
        <v>206</v>
      </c>
      <c r="AJ1" s="41" t="s">
        <v>207</v>
      </c>
      <c r="AK1" s="41" t="s">
        <v>208</v>
      </c>
      <c r="AL1" s="41" t="s">
        <v>209</v>
      </c>
      <c r="AM1" s="41" t="s">
        <v>210</v>
      </c>
      <c r="AN1" s="41" t="s">
        <v>211</v>
      </c>
      <c r="AO1" s="41" t="s">
        <v>212</v>
      </c>
      <c r="AP1" s="41" t="s">
        <v>213</v>
      </c>
      <c r="AQ1" s="41" t="s">
        <v>214</v>
      </c>
      <c r="AR1" s="41" t="s">
        <v>215</v>
      </c>
      <c r="AS1" s="41" t="s">
        <v>216</v>
      </c>
      <c r="AT1" s="41" t="s">
        <v>217</v>
      </c>
      <c r="AU1" s="41" t="s">
        <v>218</v>
      </c>
      <c r="AV1" s="41" t="s">
        <v>219</v>
      </c>
      <c r="AW1" s="41" t="s">
        <v>220</v>
      </c>
      <c r="AX1" s="41" t="s">
        <v>221</v>
      </c>
      <c r="AY1" s="42" t="s">
        <v>222</v>
      </c>
    </row>
    <row r="2" spans="1:51" ht="15.75" x14ac:dyDescent="0.25">
      <c r="A2" s="43">
        <v>1</v>
      </c>
      <c r="B2" s="44">
        <v>3656</v>
      </c>
      <c r="C2" s="54">
        <v>1</v>
      </c>
      <c r="D2" s="54">
        <v>0</v>
      </c>
      <c r="E2" s="54">
        <v>0</v>
      </c>
      <c r="F2" s="54">
        <v>0</v>
      </c>
      <c r="G2" s="54">
        <v>700</v>
      </c>
      <c r="H2" s="54">
        <v>2</v>
      </c>
      <c r="I2" s="54">
        <v>6</v>
      </c>
      <c r="J2" s="54">
        <v>5.1054300000000001</v>
      </c>
      <c r="K2" s="54">
        <v>0</v>
      </c>
      <c r="L2" s="54">
        <v>5.1054300000000001</v>
      </c>
      <c r="M2" s="54">
        <v>2.4317000000000002</v>
      </c>
      <c r="N2" s="54">
        <v>3.3416700000000001</v>
      </c>
      <c r="O2" s="54">
        <v>1.8874599999999999</v>
      </c>
      <c r="P2" s="54">
        <v>5.2627199999999998</v>
      </c>
      <c r="Q2" s="54">
        <v>0</v>
      </c>
      <c r="R2" s="54">
        <v>7.9771000000000001</v>
      </c>
      <c r="S2" s="54">
        <v>550.16228000000001</v>
      </c>
      <c r="T2" s="54">
        <v>0</v>
      </c>
      <c r="U2" s="54">
        <v>927.29750000000001</v>
      </c>
      <c r="V2" s="54">
        <v>161.66711000000001</v>
      </c>
      <c r="W2" s="54">
        <v>239.92750000000001</v>
      </c>
      <c r="X2" s="54">
        <v>488.22500000000002</v>
      </c>
      <c r="Y2" s="54">
        <v>1977.6912500000001</v>
      </c>
      <c r="Z2" s="54">
        <v>11.1868</v>
      </c>
      <c r="AA2" s="54">
        <v>3147.11375</v>
      </c>
      <c r="AB2" s="54">
        <v>91.771910000000005</v>
      </c>
      <c r="AC2" s="54">
        <v>4144.4212500000003</v>
      </c>
      <c r="AD2" s="54">
        <v>43.256599999999999</v>
      </c>
      <c r="AE2" s="54">
        <v>29.622250000000001</v>
      </c>
      <c r="AF2" s="54">
        <v>113.30783</v>
      </c>
      <c r="AG2" s="54">
        <v>603.38499999999999</v>
      </c>
      <c r="AH2" s="54">
        <v>1.8690599999999999</v>
      </c>
      <c r="AI2" s="54">
        <v>2.5569799999999998</v>
      </c>
      <c r="AJ2" s="54">
        <v>113.31762999999999</v>
      </c>
      <c r="AK2" s="54">
        <v>0.80237999999999998</v>
      </c>
      <c r="AL2" s="54">
        <v>11</v>
      </c>
      <c r="AM2" s="54">
        <v>5</v>
      </c>
      <c r="AN2" s="54">
        <v>5</v>
      </c>
      <c r="AO2" s="54">
        <v>4.3</v>
      </c>
      <c r="AP2" s="54">
        <v>10</v>
      </c>
      <c r="AQ2" s="54">
        <v>7.3</v>
      </c>
      <c r="AR2" s="54">
        <v>0</v>
      </c>
      <c r="AS2" s="54">
        <v>0</v>
      </c>
      <c r="AT2" s="54">
        <v>0</v>
      </c>
      <c r="AU2" s="54">
        <v>3.4</v>
      </c>
      <c r="AV2" s="54">
        <v>14.8</v>
      </c>
      <c r="AW2" s="54">
        <v>5</v>
      </c>
      <c r="AX2" s="54">
        <v>0.1</v>
      </c>
      <c r="AY2" s="60">
        <v>54.9</v>
      </c>
    </row>
    <row r="3" spans="1:51" ht="15.75" x14ac:dyDescent="0.25">
      <c r="A3" s="43">
        <v>2</v>
      </c>
      <c r="B3" s="44">
        <v>3660</v>
      </c>
      <c r="C3" s="54">
        <v>1</v>
      </c>
      <c r="D3" s="54">
        <v>0</v>
      </c>
      <c r="E3" s="54">
        <v>0</v>
      </c>
      <c r="F3" s="54">
        <v>0</v>
      </c>
      <c r="G3" s="54">
        <v>800</v>
      </c>
      <c r="H3" s="54">
        <v>1</v>
      </c>
      <c r="I3" s="54">
        <v>5</v>
      </c>
      <c r="J3" s="54">
        <v>15.89565</v>
      </c>
      <c r="K3" s="54">
        <v>0.69720000000000004</v>
      </c>
      <c r="L3" s="54">
        <v>15.198449999999999</v>
      </c>
      <c r="M3" s="54">
        <v>1.8571800000000001</v>
      </c>
      <c r="N3" s="54">
        <v>1.38358</v>
      </c>
      <c r="O3" s="54">
        <v>0.72726000000000002</v>
      </c>
      <c r="P3" s="54">
        <v>18.249420000000001</v>
      </c>
      <c r="Q3" s="54">
        <v>17.00028</v>
      </c>
      <c r="R3" s="54">
        <v>15.759550000000001</v>
      </c>
      <c r="S3" s="54">
        <v>356.22098999999997</v>
      </c>
      <c r="T3" s="54">
        <v>0</v>
      </c>
      <c r="U3" s="54">
        <v>996.69</v>
      </c>
      <c r="V3" s="54">
        <v>334.84140000000002</v>
      </c>
      <c r="W3" s="54">
        <v>583.33000000000004</v>
      </c>
      <c r="X3" s="54">
        <v>1222.43</v>
      </c>
      <c r="Y3" s="54">
        <v>2574.96</v>
      </c>
      <c r="Z3" s="54">
        <v>35.625399999999999</v>
      </c>
      <c r="AA3" s="54">
        <v>3848.32</v>
      </c>
      <c r="AB3" s="54">
        <v>160.142</v>
      </c>
      <c r="AC3" s="54">
        <v>6665.92</v>
      </c>
      <c r="AD3" s="54">
        <v>20.974630000000001</v>
      </c>
      <c r="AE3" s="54">
        <v>18.137</v>
      </c>
      <c r="AF3" s="54">
        <v>66.234200000000001</v>
      </c>
      <c r="AG3" s="54">
        <v>825.49</v>
      </c>
      <c r="AH3" s="54">
        <v>3.2100300000000002</v>
      </c>
      <c r="AI3" s="54">
        <v>38.552500000000002</v>
      </c>
      <c r="AJ3" s="54">
        <v>55.460999999999999</v>
      </c>
      <c r="AK3" s="54">
        <v>1.42</v>
      </c>
      <c r="AL3" s="54">
        <v>15</v>
      </c>
      <c r="AM3" s="54">
        <v>3.4</v>
      </c>
      <c r="AN3" s="54">
        <v>3.3</v>
      </c>
      <c r="AO3" s="54">
        <v>5</v>
      </c>
      <c r="AP3" s="54">
        <v>10</v>
      </c>
      <c r="AQ3" s="54">
        <v>2.2000000000000002</v>
      </c>
      <c r="AR3" s="54">
        <v>5.7</v>
      </c>
      <c r="AS3" s="54">
        <v>0</v>
      </c>
      <c r="AT3" s="54">
        <v>0.9</v>
      </c>
      <c r="AU3" s="54">
        <v>5.0999999999999996</v>
      </c>
      <c r="AV3" s="54">
        <v>20</v>
      </c>
      <c r="AW3" s="54">
        <v>5</v>
      </c>
      <c r="AX3" s="54">
        <v>0.4</v>
      </c>
      <c r="AY3" s="60">
        <v>60.9</v>
      </c>
    </row>
    <row r="4" spans="1:51" ht="15.75" x14ac:dyDescent="0.25">
      <c r="A4" s="43">
        <v>3</v>
      </c>
      <c r="B4" s="44">
        <v>3657</v>
      </c>
      <c r="C4" s="54">
        <v>1</v>
      </c>
      <c r="D4" s="54">
        <v>0</v>
      </c>
      <c r="E4" s="54">
        <v>0</v>
      </c>
      <c r="F4" s="54">
        <v>0</v>
      </c>
      <c r="G4" s="54">
        <v>400</v>
      </c>
      <c r="H4" s="54">
        <v>2</v>
      </c>
      <c r="I4" s="54">
        <v>4</v>
      </c>
      <c r="J4" s="54">
        <v>10.6873</v>
      </c>
      <c r="K4" s="54">
        <v>0</v>
      </c>
      <c r="L4" s="54">
        <v>10.6873</v>
      </c>
      <c r="M4" s="54">
        <v>1.62053</v>
      </c>
      <c r="N4" s="54">
        <v>1</v>
      </c>
      <c r="O4" s="54">
        <v>1.33622</v>
      </c>
      <c r="P4" s="54">
        <v>9.3742000000000001</v>
      </c>
      <c r="Q4" s="54">
        <v>0</v>
      </c>
      <c r="R4" s="54">
        <v>30.906549999999999</v>
      </c>
      <c r="S4" s="54">
        <v>409.85226999999998</v>
      </c>
      <c r="T4" s="54">
        <v>0</v>
      </c>
      <c r="U4" s="54">
        <v>934.32249999999999</v>
      </c>
      <c r="V4" s="54">
        <v>276.67680000000001</v>
      </c>
      <c r="W4" s="54">
        <v>74.430000000000007</v>
      </c>
      <c r="X4" s="54">
        <v>759.10500000000002</v>
      </c>
      <c r="Y4" s="54">
        <v>2201.2449999999999</v>
      </c>
      <c r="Z4" s="54">
        <v>17.4695</v>
      </c>
      <c r="AA4" s="54">
        <v>2383.3225000000002</v>
      </c>
      <c r="AB4" s="54">
        <v>74.0077</v>
      </c>
      <c r="AC4" s="54">
        <v>4492.9750000000004</v>
      </c>
      <c r="AD4" s="54">
        <v>28.237500000000001</v>
      </c>
      <c r="AE4" s="54">
        <v>32.594000000000001</v>
      </c>
      <c r="AF4" s="54">
        <v>91.798330000000007</v>
      </c>
      <c r="AG4" s="54">
        <v>195.58</v>
      </c>
      <c r="AH4" s="54">
        <v>9.2922799999999999</v>
      </c>
      <c r="AI4" s="54">
        <v>0.39960000000000001</v>
      </c>
      <c r="AJ4" s="54">
        <v>168.46375</v>
      </c>
      <c r="AK4" s="54">
        <v>0.41049999999999998</v>
      </c>
      <c r="AL4" s="54">
        <v>33</v>
      </c>
      <c r="AM4" s="54">
        <v>2.8</v>
      </c>
      <c r="AN4" s="54">
        <v>3.3</v>
      </c>
      <c r="AO4" s="54">
        <v>5</v>
      </c>
      <c r="AP4" s="54">
        <v>10</v>
      </c>
      <c r="AQ4" s="54">
        <v>4.7</v>
      </c>
      <c r="AR4" s="54">
        <v>0</v>
      </c>
      <c r="AS4" s="54">
        <v>0</v>
      </c>
      <c r="AT4" s="54">
        <v>0</v>
      </c>
      <c r="AU4" s="54">
        <v>10</v>
      </c>
      <c r="AV4" s="54">
        <v>20</v>
      </c>
      <c r="AW4" s="54">
        <v>5</v>
      </c>
      <c r="AX4" s="54">
        <v>0</v>
      </c>
      <c r="AY4" s="60">
        <v>60.9</v>
      </c>
    </row>
    <row r="5" spans="1:51" ht="15.75" x14ac:dyDescent="0.25">
      <c r="A5" s="43">
        <v>4</v>
      </c>
      <c r="B5" s="44">
        <v>3712</v>
      </c>
      <c r="C5" s="54">
        <v>1</v>
      </c>
      <c r="D5" s="54">
        <v>0</v>
      </c>
      <c r="E5" s="54">
        <v>1</v>
      </c>
      <c r="F5" s="54">
        <v>1</v>
      </c>
      <c r="G5" s="54">
        <v>450</v>
      </c>
      <c r="H5" s="54">
        <v>2</v>
      </c>
      <c r="I5" s="54">
        <v>4</v>
      </c>
      <c r="J5" s="54">
        <v>12.946859999999999</v>
      </c>
      <c r="K5" s="54">
        <v>2.7360000000000002</v>
      </c>
      <c r="L5" s="54">
        <v>10.21086</v>
      </c>
      <c r="M5" s="54">
        <v>0.70669999999999999</v>
      </c>
      <c r="N5" s="54">
        <v>1.4296500000000001</v>
      </c>
      <c r="O5" s="54">
        <v>0.71816000000000002</v>
      </c>
      <c r="P5" s="54">
        <v>6.0906500000000001</v>
      </c>
      <c r="Q5" s="54">
        <v>0</v>
      </c>
      <c r="R5" s="54">
        <v>12.598649999999999</v>
      </c>
      <c r="S5" s="54">
        <v>281.99612000000002</v>
      </c>
      <c r="T5" s="54">
        <v>0</v>
      </c>
      <c r="U5" s="54">
        <v>636.73</v>
      </c>
      <c r="V5" s="54">
        <v>231.35300000000001</v>
      </c>
      <c r="W5" s="54">
        <v>203.37</v>
      </c>
      <c r="X5" s="54">
        <v>742.43</v>
      </c>
      <c r="Y5" s="54">
        <v>1848.82</v>
      </c>
      <c r="Z5" s="54">
        <v>23.953600000000002</v>
      </c>
      <c r="AA5" s="54">
        <v>2077.41</v>
      </c>
      <c r="AB5" s="54">
        <v>92.797499999999999</v>
      </c>
      <c r="AC5" s="54">
        <v>3735.27</v>
      </c>
      <c r="AD5" s="54">
        <v>20.248550000000002</v>
      </c>
      <c r="AE5" s="54">
        <v>19.114000000000001</v>
      </c>
      <c r="AF5" s="54">
        <v>61.614600000000003</v>
      </c>
      <c r="AG5" s="54">
        <v>817.81</v>
      </c>
      <c r="AH5" s="54">
        <v>2.2511700000000001</v>
      </c>
      <c r="AI5" s="54">
        <v>1.7017</v>
      </c>
      <c r="AJ5" s="54">
        <v>135.66</v>
      </c>
      <c r="AK5" s="54">
        <v>0.13500000000000001</v>
      </c>
      <c r="AL5" s="54">
        <v>6</v>
      </c>
      <c r="AM5" s="54">
        <v>4.8</v>
      </c>
      <c r="AN5" s="54">
        <v>1.7</v>
      </c>
      <c r="AO5" s="54">
        <v>5</v>
      </c>
      <c r="AP5" s="54">
        <v>10</v>
      </c>
      <c r="AQ5" s="54">
        <v>3</v>
      </c>
      <c r="AR5" s="54">
        <v>1.3</v>
      </c>
      <c r="AS5" s="54">
        <v>0</v>
      </c>
      <c r="AT5" s="54">
        <v>4.9000000000000004</v>
      </c>
      <c r="AU5" s="54">
        <v>5.7</v>
      </c>
      <c r="AV5" s="54">
        <v>20</v>
      </c>
      <c r="AW5" s="54">
        <v>5</v>
      </c>
      <c r="AX5" s="54">
        <v>0</v>
      </c>
      <c r="AY5" s="60">
        <v>61.5</v>
      </c>
    </row>
    <row r="6" spans="1:51" ht="15.75" x14ac:dyDescent="0.25">
      <c r="A6" s="43">
        <v>5</v>
      </c>
      <c r="B6" s="44">
        <v>3792</v>
      </c>
      <c r="C6" s="54">
        <v>1</v>
      </c>
      <c r="D6" s="54">
        <v>0</v>
      </c>
      <c r="E6" s="54">
        <v>1</v>
      </c>
      <c r="F6" s="54">
        <v>1</v>
      </c>
      <c r="G6" s="54">
        <v>600</v>
      </c>
      <c r="H6" s="54">
        <v>2</v>
      </c>
      <c r="I6" s="54">
        <v>2</v>
      </c>
      <c r="J6" s="54">
        <v>0.51407999999999998</v>
      </c>
      <c r="K6" s="54">
        <v>0</v>
      </c>
      <c r="L6" s="54">
        <v>0.51407999999999998</v>
      </c>
      <c r="M6" s="54">
        <v>0</v>
      </c>
      <c r="N6" s="54">
        <v>0</v>
      </c>
      <c r="O6" s="54">
        <v>5.6699999999999997E-3</v>
      </c>
      <c r="P6" s="54">
        <v>4.1842499999999996</v>
      </c>
      <c r="Q6" s="54">
        <v>0</v>
      </c>
      <c r="R6" s="54">
        <v>0</v>
      </c>
      <c r="S6" s="54">
        <v>190.90911</v>
      </c>
      <c r="T6" s="54">
        <v>0</v>
      </c>
      <c r="U6" s="54">
        <v>32.93</v>
      </c>
      <c r="V6" s="54">
        <v>81.912800000000004</v>
      </c>
      <c r="W6" s="54">
        <v>121.17</v>
      </c>
      <c r="X6" s="54">
        <v>50.58</v>
      </c>
      <c r="Y6" s="54">
        <v>676.42</v>
      </c>
      <c r="Z6" s="54">
        <v>4.0091000000000001</v>
      </c>
      <c r="AA6" s="54">
        <v>567.83000000000004</v>
      </c>
      <c r="AB6" s="54">
        <v>35.832999999999998</v>
      </c>
      <c r="AC6" s="54">
        <v>424.69</v>
      </c>
      <c r="AD6" s="54">
        <v>7.6079100000000004</v>
      </c>
      <c r="AE6" s="54">
        <v>0.252</v>
      </c>
      <c r="AF6" s="54">
        <v>23.322199999999999</v>
      </c>
      <c r="AG6" s="54">
        <v>12.6</v>
      </c>
      <c r="AH6" s="54">
        <v>0.43974000000000002</v>
      </c>
      <c r="AI6" s="54">
        <v>2.0286</v>
      </c>
      <c r="AJ6" s="54">
        <v>0</v>
      </c>
      <c r="AK6" s="54">
        <v>0.315</v>
      </c>
      <c r="AL6" s="54">
        <v>0</v>
      </c>
      <c r="AM6" s="54">
        <v>0</v>
      </c>
      <c r="AN6" s="54">
        <v>0</v>
      </c>
      <c r="AO6" s="54">
        <v>1.3</v>
      </c>
      <c r="AP6" s="54">
        <v>10</v>
      </c>
      <c r="AQ6" s="54">
        <v>0.1</v>
      </c>
      <c r="AR6" s="54">
        <v>0</v>
      </c>
      <c r="AS6" s="54">
        <v>10</v>
      </c>
      <c r="AT6" s="54">
        <v>0</v>
      </c>
      <c r="AU6" s="54">
        <v>0</v>
      </c>
      <c r="AV6" s="54">
        <v>8.3000000000000007</v>
      </c>
      <c r="AW6" s="54">
        <v>0</v>
      </c>
      <c r="AX6" s="54">
        <v>0</v>
      </c>
      <c r="AY6" s="60">
        <v>29.6</v>
      </c>
    </row>
    <row r="7" spans="1:51" ht="15.75" x14ac:dyDescent="0.25">
      <c r="A7" s="43">
        <v>6</v>
      </c>
      <c r="B7" s="44">
        <v>3741</v>
      </c>
      <c r="C7" s="54">
        <v>1</v>
      </c>
      <c r="D7" s="54">
        <v>0</v>
      </c>
      <c r="E7" s="54">
        <v>0</v>
      </c>
      <c r="F7" s="54">
        <v>0</v>
      </c>
      <c r="G7" s="54">
        <v>600</v>
      </c>
      <c r="H7" s="54">
        <v>1</v>
      </c>
      <c r="I7" s="54">
        <v>6</v>
      </c>
      <c r="J7" s="54">
        <v>11.71528</v>
      </c>
      <c r="K7" s="54">
        <v>1.7999999999999999E-2</v>
      </c>
      <c r="L7" s="54">
        <v>11.697279999999999</v>
      </c>
      <c r="M7" s="54">
        <v>3.9987200000000001</v>
      </c>
      <c r="N7" s="54">
        <v>3.1598799999999998</v>
      </c>
      <c r="O7" s="54">
        <v>0</v>
      </c>
      <c r="P7" s="54">
        <v>7.9998399999999998</v>
      </c>
      <c r="Q7" s="54">
        <v>0</v>
      </c>
      <c r="R7" s="54">
        <v>50.351939999999999</v>
      </c>
      <c r="S7" s="54">
        <v>160.06392</v>
      </c>
      <c r="T7" s="54">
        <v>0</v>
      </c>
      <c r="U7" s="54">
        <v>692.14</v>
      </c>
      <c r="V7" s="54">
        <v>342.93799999999999</v>
      </c>
      <c r="W7" s="54">
        <v>0.4</v>
      </c>
      <c r="X7" s="54">
        <v>1041.78</v>
      </c>
      <c r="Y7" s="54">
        <v>2228.54</v>
      </c>
      <c r="Z7" s="54">
        <v>20.3018</v>
      </c>
      <c r="AA7" s="54">
        <v>3877.6</v>
      </c>
      <c r="AB7" s="54">
        <v>60.8842</v>
      </c>
      <c r="AC7" s="54">
        <v>3177.4</v>
      </c>
      <c r="AD7" s="54">
        <v>12.34408</v>
      </c>
      <c r="AE7" s="54">
        <v>54.804000000000002</v>
      </c>
      <c r="AF7" s="54">
        <v>75.364400000000003</v>
      </c>
      <c r="AG7" s="54">
        <v>134.74</v>
      </c>
      <c r="AH7" s="54">
        <v>2.25562</v>
      </c>
      <c r="AI7" s="54">
        <v>3.0000000000000001E-3</v>
      </c>
      <c r="AJ7" s="54">
        <v>198.358</v>
      </c>
      <c r="AK7" s="54">
        <v>0.01</v>
      </c>
      <c r="AL7" s="54">
        <v>9</v>
      </c>
      <c r="AM7" s="54">
        <v>5</v>
      </c>
      <c r="AN7" s="54">
        <v>5</v>
      </c>
      <c r="AO7" s="54">
        <v>5</v>
      </c>
      <c r="AP7" s="54">
        <v>10</v>
      </c>
      <c r="AQ7" s="54">
        <v>0</v>
      </c>
      <c r="AR7" s="54">
        <v>10</v>
      </c>
      <c r="AS7" s="54">
        <v>5.0999999999999996</v>
      </c>
      <c r="AT7" s="54">
        <v>0</v>
      </c>
      <c r="AU7" s="54">
        <v>10</v>
      </c>
      <c r="AV7" s="54">
        <v>20</v>
      </c>
      <c r="AW7" s="54">
        <v>5</v>
      </c>
      <c r="AX7" s="54">
        <v>0.1</v>
      </c>
      <c r="AY7" s="60">
        <v>75.2</v>
      </c>
    </row>
    <row r="8" spans="1:51" ht="15.75" x14ac:dyDescent="0.25">
      <c r="A8" s="43">
        <v>7</v>
      </c>
      <c r="B8" s="44">
        <v>3739</v>
      </c>
      <c r="C8" s="54">
        <v>1</v>
      </c>
      <c r="D8" s="54">
        <v>0</v>
      </c>
      <c r="E8" s="54">
        <v>0</v>
      </c>
      <c r="F8" s="54">
        <v>1</v>
      </c>
      <c r="G8" s="54">
        <v>500</v>
      </c>
      <c r="H8" s="54">
        <v>3</v>
      </c>
      <c r="I8" s="54">
        <v>5</v>
      </c>
      <c r="J8" s="54">
        <v>5.6129100000000003</v>
      </c>
      <c r="K8" s="54">
        <v>3.0916800000000002</v>
      </c>
      <c r="L8" s="54">
        <v>2.5212300000000001</v>
      </c>
      <c r="M8" s="54">
        <v>0.44869999999999999</v>
      </c>
      <c r="N8" s="54">
        <v>3.2204600000000001</v>
      </c>
      <c r="O8" s="54">
        <v>0</v>
      </c>
      <c r="P8" s="54">
        <v>2.28227</v>
      </c>
      <c r="Q8" s="54">
        <v>0</v>
      </c>
      <c r="R8" s="54">
        <v>8.0338499999999993</v>
      </c>
      <c r="S8" s="54">
        <v>316.04838999999998</v>
      </c>
      <c r="T8" s="54">
        <v>0</v>
      </c>
      <c r="U8" s="54">
        <v>223.226</v>
      </c>
      <c r="V8" s="54">
        <v>237.55956</v>
      </c>
      <c r="W8" s="54">
        <v>34.409999999999997</v>
      </c>
      <c r="X8" s="54">
        <v>248.976</v>
      </c>
      <c r="Y8" s="54">
        <v>1505.444</v>
      </c>
      <c r="Z8" s="54">
        <v>9.3894599999999997</v>
      </c>
      <c r="AA8" s="54">
        <v>1852.028</v>
      </c>
      <c r="AB8" s="54">
        <v>36.777619999999999</v>
      </c>
      <c r="AC8" s="54">
        <v>824.78200000000004</v>
      </c>
      <c r="AD8" s="54">
        <v>19.663969999999999</v>
      </c>
      <c r="AE8" s="54">
        <v>21.4146</v>
      </c>
      <c r="AF8" s="54">
        <v>50.085500000000003</v>
      </c>
      <c r="AG8" s="54">
        <v>15.13</v>
      </c>
      <c r="AH8" s="54">
        <v>1.43923</v>
      </c>
      <c r="AI8" s="54">
        <v>1.1438999999999999</v>
      </c>
      <c r="AJ8" s="54">
        <v>21.800999999999998</v>
      </c>
      <c r="AK8" s="54">
        <v>9.2999999999999999E-2</v>
      </c>
      <c r="AL8" s="54">
        <v>3</v>
      </c>
      <c r="AM8" s="54">
        <v>5</v>
      </c>
      <c r="AN8" s="54">
        <v>1.4</v>
      </c>
      <c r="AO8" s="54">
        <v>5</v>
      </c>
      <c r="AP8" s="54">
        <v>6.1</v>
      </c>
      <c r="AQ8" s="54">
        <v>0</v>
      </c>
      <c r="AR8" s="54">
        <v>0</v>
      </c>
      <c r="AS8" s="54">
        <v>10</v>
      </c>
      <c r="AT8" s="54">
        <v>5</v>
      </c>
      <c r="AU8" s="54">
        <v>4.4000000000000004</v>
      </c>
      <c r="AV8" s="54">
        <v>16.899999999999999</v>
      </c>
      <c r="AW8" s="54">
        <v>5</v>
      </c>
      <c r="AX8" s="54">
        <v>0</v>
      </c>
      <c r="AY8" s="60">
        <v>58.8</v>
      </c>
    </row>
    <row r="9" spans="1:51" ht="15.75" x14ac:dyDescent="0.25">
      <c r="A9" s="43">
        <v>8</v>
      </c>
      <c r="B9" s="44">
        <v>3740</v>
      </c>
      <c r="C9" s="54">
        <v>1</v>
      </c>
      <c r="D9" s="54">
        <v>0</v>
      </c>
      <c r="E9" s="54">
        <v>0</v>
      </c>
      <c r="F9" s="54">
        <v>0</v>
      </c>
      <c r="G9" s="54">
        <v>800</v>
      </c>
      <c r="H9" s="54">
        <v>1</v>
      </c>
      <c r="I9" s="54">
        <v>5</v>
      </c>
      <c r="J9" s="54">
        <v>8.8787800000000008</v>
      </c>
      <c r="K9" s="54">
        <v>0</v>
      </c>
      <c r="L9" s="54">
        <v>8.8787800000000008</v>
      </c>
      <c r="M9" s="54">
        <v>3.3994499999999999</v>
      </c>
      <c r="N9" s="54">
        <v>3.5089999999999999</v>
      </c>
      <c r="O9" s="54">
        <v>0.84321000000000002</v>
      </c>
      <c r="P9" s="54">
        <v>7.9278899999999997</v>
      </c>
      <c r="Q9" s="54">
        <v>0</v>
      </c>
      <c r="R9" s="54">
        <v>4.9930000000000003</v>
      </c>
      <c r="S9" s="54">
        <v>586.19956999999999</v>
      </c>
      <c r="T9" s="54">
        <v>0</v>
      </c>
      <c r="U9" s="54">
        <v>635.25</v>
      </c>
      <c r="V9" s="54">
        <v>322.50664999999998</v>
      </c>
      <c r="W9" s="54">
        <v>135.44999999999999</v>
      </c>
      <c r="X9" s="54">
        <v>451.27</v>
      </c>
      <c r="Y9" s="54">
        <v>2332.9949999999999</v>
      </c>
      <c r="Z9" s="54">
        <v>14.0533</v>
      </c>
      <c r="AA9" s="54">
        <v>4470.3549999999996</v>
      </c>
      <c r="AB9" s="54">
        <v>78.194249999999997</v>
      </c>
      <c r="AC9" s="54">
        <v>3584.7550000000001</v>
      </c>
      <c r="AD9" s="54">
        <v>20.54551</v>
      </c>
      <c r="AE9" s="54">
        <v>41.603000000000002</v>
      </c>
      <c r="AF9" s="54">
        <v>85.096400000000003</v>
      </c>
      <c r="AG9" s="54">
        <v>305.67</v>
      </c>
      <c r="AH9" s="54">
        <v>2.9871699999999999</v>
      </c>
      <c r="AI9" s="54">
        <v>1.7525999999999999</v>
      </c>
      <c r="AJ9" s="54">
        <v>199.2105</v>
      </c>
      <c r="AK9" s="54">
        <v>1.3414999999999999</v>
      </c>
      <c r="AL9" s="54">
        <v>5</v>
      </c>
      <c r="AM9" s="54">
        <v>5</v>
      </c>
      <c r="AN9" s="54">
        <v>5</v>
      </c>
      <c r="AO9" s="54">
        <v>5</v>
      </c>
      <c r="AP9" s="54">
        <v>10</v>
      </c>
      <c r="AQ9" s="54">
        <v>2.8</v>
      </c>
      <c r="AR9" s="54">
        <v>0</v>
      </c>
      <c r="AS9" s="54">
        <v>4.0999999999999996</v>
      </c>
      <c r="AT9" s="54">
        <v>0</v>
      </c>
      <c r="AU9" s="54">
        <v>1.8</v>
      </c>
      <c r="AV9" s="54">
        <v>16.600000000000001</v>
      </c>
      <c r="AW9" s="54">
        <v>5</v>
      </c>
      <c r="AX9" s="54">
        <v>0</v>
      </c>
      <c r="AY9" s="60">
        <v>55.3</v>
      </c>
    </row>
    <row r="10" spans="1:51" ht="15.75" x14ac:dyDescent="0.25">
      <c r="A10" s="43">
        <v>9</v>
      </c>
      <c r="B10" s="44">
        <v>3742</v>
      </c>
      <c r="C10" s="54">
        <v>1</v>
      </c>
      <c r="D10" s="54">
        <v>0</v>
      </c>
      <c r="E10" s="54">
        <v>0</v>
      </c>
      <c r="F10" s="54">
        <v>0</v>
      </c>
      <c r="G10" s="54">
        <v>700</v>
      </c>
      <c r="H10" s="54">
        <v>0</v>
      </c>
      <c r="I10" s="54">
        <v>3</v>
      </c>
      <c r="J10" s="54">
        <v>5.8311200000000003</v>
      </c>
      <c r="K10" s="54">
        <v>0</v>
      </c>
      <c r="L10" s="54">
        <v>5.8311200000000003</v>
      </c>
      <c r="M10" s="54">
        <v>5.3717800000000002</v>
      </c>
      <c r="N10" s="54">
        <v>0</v>
      </c>
      <c r="O10" s="54">
        <v>0</v>
      </c>
      <c r="P10" s="54">
        <v>24.472560000000001</v>
      </c>
      <c r="Q10" s="54">
        <v>21.335360000000001</v>
      </c>
      <c r="R10" s="54">
        <v>1.61E-2</v>
      </c>
      <c r="S10" s="54">
        <v>86.001750000000001</v>
      </c>
      <c r="T10" s="54">
        <v>0</v>
      </c>
      <c r="U10" s="54">
        <v>414.97</v>
      </c>
      <c r="V10" s="54">
        <v>185.06399999999999</v>
      </c>
      <c r="W10" s="54">
        <v>368.94</v>
      </c>
      <c r="X10" s="54">
        <v>334.51</v>
      </c>
      <c r="Y10" s="54">
        <v>1899.17</v>
      </c>
      <c r="Z10" s="54">
        <v>12.5642</v>
      </c>
      <c r="AA10" s="54">
        <v>5706.49</v>
      </c>
      <c r="AB10" s="54">
        <v>192.70249999999999</v>
      </c>
      <c r="AC10" s="54">
        <v>2914.33</v>
      </c>
      <c r="AD10" s="54">
        <v>10.676600000000001</v>
      </c>
      <c r="AE10" s="54">
        <v>19.082999999999998</v>
      </c>
      <c r="AF10" s="54">
        <v>40.780200000000001</v>
      </c>
      <c r="AG10" s="54">
        <v>136.87</v>
      </c>
      <c r="AH10" s="54">
        <v>3.7150400000000001</v>
      </c>
      <c r="AI10" s="54">
        <v>6.8792</v>
      </c>
      <c r="AJ10" s="54">
        <v>74.72</v>
      </c>
      <c r="AK10" s="54">
        <v>5.8710000000000004</v>
      </c>
      <c r="AL10" s="54">
        <v>6</v>
      </c>
      <c r="AM10" s="54">
        <v>0</v>
      </c>
      <c r="AN10" s="54">
        <v>5</v>
      </c>
      <c r="AO10" s="54">
        <v>5</v>
      </c>
      <c r="AP10" s="54">
        <v>10</v>
      </c>
      <c r="AQ10" s="54">
        <v>0</v>
      </c>
      <c r="AR10" s="54">
        <v>10</v>
      </c>
      <c r="AS10" s="54">
        <v>4.0999999999999996</v>
      </c>
      <c r="AT10" s="54">
        <v>0</v>
      </c>
      <c r="AU10" s="54">
        <v>0</v>
      </c>
      <c r="AV10" s="54">
        <v>20</v>
      </c>
      <c r="AW10" s="54">
        <v>0</v>
      </c>
      <c r="AX10" s="54">
        <v>0</v>
      </c>
      <c r="AY10" s="60">
        <v>54.1</v>
      </c>
    </row>
    <row r="11" spans="1:51" ht="15.75" x14ac:dyDescent="0.25">
      <c r="A11" s="43">
        <v>10</v>
      </c>
      <c r="B11" s="44">
        <v>3911</v>
      </c>
      <c r="C11" s="54">
        <v>1</v>
      </c>
      <c r="D11" s="54">
        <v>0</v>
      </c>
      <c r="E11" s="54">
        <v>0</v>
      </c>
      <c r="F11" s="54">
        <v>0</v>
      </c>
      <c r="G11" s="54">
        <v>500</v>
      </c>
      <c r="H11" s="54">
        <v>3</v>
      </c>
      <c r="I11" s="54">
        <v>4</v>
      </c>
      <c r="J11" s="54">
        <v>3.6326800000000001</v>
      </c>
      <c r="K11" s="54">
        <v>0.54720000000000002</v>
      </c>
      <c r="L11" s="54">
        <v>3.0862799999999999</v>
      </c>
      <c r="M11" s="54">
        <v>0.59262000000000004</v>
      </c>
      <c r="N11" s="54">
        <v>3.81264</v>
      </c>
      <c r="O11" s="54">
        <v>0.93296000000000001</v>
      </c>
      <c r="P11" s="54">
        <v>8.4635599999999993</v>
      </c>
      <c r="Q11" s="54">
        <v>0</v>
      </c>
      <c r="R11" s="54">
        <v>2.08908</v>
      </c>
      <c r="S11" s="54">
        <v>529.71700999999996</v>
      </c>
      <c r="T11" s="54">
        <v>0</v>
      </c>
      <c r="U11" s="54">
        <v>585.71</v>
      </c>
      <c r="V11" s="54">
        <v>254.6943</v>
      </c>
      <c r="W11" s="54">
        <v>615.17999999999995</v>
      </c>
      <c r="X11" s="54">
        <v>334.84</v>
      </c>
      <c r="Y11" s="54">
        <v>1925.73</v>
      </c>
      <c r="Z11" s="54">
        <v>11.613099999999999</v>
      </c>
      <c r="AA11" s="54">
        <v>2200.65</v>
      </c>
      <c r="AB11" s="54">
        <v>74.766350000000003</v>
      </c>
      <c r="AC11" s="54">
        <v>2609.3049999999998</v>
      </c>
      <c r="AD11" s="54">
        <v>25.37734</v>
      </c>
      <c r="AE11" s="54">
        <v>18.417999999999999</v>
      </c>
      <c r="AF11" s="54">
        <v>71.196100000000001</v>
      </c>
      <c r="AG11" s="54">
        <v>402.54</v>
      </c>
      <c r="AH11" s="54">
        <v>1.58026</v>
      </c>
      <c r="AI11" s="54">
        <v>2.8610000000000002</v>
      </c>
      <c r="AJ11" s="54">
        <v>77.58</v>
      </c>
      <c r="AK11" s="54">
        <v>2.294</v>
      </c>
      <c r="AL11" s="54">
        <v>5</v>
      </c>
      <c r="AM11" s="54">
        <v>5</v>
      </c>
      <c r="AN11" s="54">
        <v>1.4</v>
      </c>
      <c r="AO11" s="54">
        <v>3.1</v>
      </c>
      <c r="AP11" s="54">
        <v>10</v>
      </c>
      <c r="AQ11" s="54">
        <v>3.7</v>
      </c>
      <c r="AR11" s="54">
        <v>0</v>
      </c>
      <c r="AS11" s="54">
        <v>5.7</v>
      </c>
      <c r="AT11" s="54">
        <v>0.9</v>
      </c>
      <c r="AU11" s="54">
        <v>0.9</v>
      </c>
      <c r="AV11" s="54">
        <v>12.6</v>
      </c>
      <c r="AW11" s="54">
        <v>5</v>
      </c>
      <c r="AX11" s="54">
        <v>0</v>
      </c>
      <c r="AY11" s="60">
        <v>48.4</v>
      </c>
    </row>
    <row r="12" spans="1:51" ht="15.75" x14ac:dyDescent="0.25">
      <c r="A12" s="43">
        <v>12</v>
      </c>
      <c r="B12" s="44">
        <v>3915</v>
      </c>
      <c r="C12" s="54">
        <v>1</v>
      </c>
      <c r="D12" s="54">
        <v>0</v>
      </c>
      <c r="E12" s="54">
        <v>1</v>
      </c>
      <c r="F12" s="54">
        <v>0</v>
      </c>
      <c r="G12" s="54">
        <v>500</v>
      </c>
      <c r="H12" s="54">
        <v>3</v>
      </c>
      <c r="I12" s="54">
        <v>6</v>
      </c>
      <c r="J12" s="54">
        <v>8.2049099999999999</v>
      </c>
      <c r="K12" s="54">
        <v>0</v>
      </c>
      <c r="L12" s="54">
        <v>8.2049099999999999</v>
      </c>
      <c r="M12" s="54">
        <v>3.0682100000000001</v>
      </c>
      <c r="N12" s="54">
        <v>1.0001599999999999</v>
      </c>
      <c r="O12" s="54">
        <v>0</v>
      </c>
      <c r="P12" s="54">
        <v>10.64246</v>
      </c>
      <c r="Q12" s="54">
        <v>0</v>
      </c>
      <c r="R12" s="54">
        <v>0</v>
      </c>
      <c r="S12" s="54">
        <v>416.44220000000001</v>
      </c>
      <c r="T12" s="54">
        <v>0</v>
      </c>
      <c r="U12" s="54">
        <v>428.2</v>
      </c>
      <c r="V12" s="54">
        <v>155.65309999999999</v>
      </c>
      <c r="W12" s="54">
        <v>264.02</v>
      </c>
      <c r="X12" s="54">
        <v>594.35500000000002</v>
      </c>
      <c r="Y12" s="54">
        <v>1684.34</v>
      </c>
      <c r="Z12" s="54">
        <v>19.12415</v>
      </c>
      <c r="AA12" s="54">
        <v>2420.0749999999998</v>
      </c>
      <c r="AB12" s="54">
        <v>107.6696</v>
      </c>
      <c r="AC12" s="54">
        <v>2194.91</v>
      </c>
      <c r="AD12" s="54">
        <v>22.946290000000001</v>
      </c>
      <c r="AE12" s="54">
        <v>17.109500000000001</v>
      </c>
      <c r="AF12" s="54">
        <v>70.678799999999995</v>
      </c>
      <c r="AG12" s="54">
        <v>296.52499999999998</v>
      </c>
      <c r="AH12" s="54">
        <v>2.0756800000000002</v>
      </c>
      <c r="AI12" s="54">
        <v>5.9321999999999999</v>
      </c>
      <c r="AJ12" s="54">
        <v>41.137999999999998</v>
      </c>
      <c r="AK12" s="54">
        <v>0.84150000000000003</v>
      </c>
      <c r="AL12" s="54">
        <v>5</v>
      </c>
      <c r="AM12" s="54">
        <v>3.7</v>
      </c>
      <c r="AN12" s="54">
        <v>5</v>
      </c>
      <c r="AO12" s="54">
        <v>5</v>
      </c>
      <c r="AP12" s="54">
        <v>10</v>
      </c>
      <c r="AQ12" s="54">
        <v>0</v>
      </c>
      <c r="AR12" s="54">
        <v>0</v>
      </c>
      <c r="AS12" s="54">
        <v>6.2</v>
      </c>
      <c r="AT12" s="54">
        <v>0</v>
      </c>
      <c r="AU12" s="54">
        <v>0</v>
      </c>
      <c r="AV12" s="54">
        <v>16.7</v>
      </c>
      <c r="AW12" s="54">
        <v>5</v>
      </c>
      <c r="AX12" s="54">
        <v>0.3</v>
      </c>
      <c r="AY12" s="60">
        <v>51.9</v>
      </c>
    </row>
    <row r="13" spans="1:51" ht="15.75" x14ac:dyDescent="0.25">
      <c r="A13" s="43">
        <v>13</v>
      </c>
      <c r="B13" s="44">
        <v>3918</v>
      </c>
      <c r="C13" s="54">
        <v>1</v>
      </c>
      <c r="D13" s="54">
        <v>0</v>
      </c>
      <c r="E13" s="54">
        <v>0</v>
      </c>
      <c r="F13" s="54">
        <v>0</v>
      </c>
      <c r="G13" s="54" t="s">
        <v>130</v>
      </c>
      <c r="H13" s="54">
        <v>2</v>
      </c>
      <c r="I13" s="54">
        <v>2</v>
      </c>
      <c r="J13" s="54">
        <v>1.0000800000000001</v>
      </c>
      <c r="K13" s="54">
        <v>0</v>
      </c>
      <c r="L13" s="54">
        <v>1.0000800000000001</v>
      </c>
      <c r="M13" s="54">
        <v>1.4726399999999999</v>
      </c>
      <c r="N13" s="54">
        <v>0.86729999999999996</v>
      </c>
      <c r="O13" s="54">
        <v>0</v>
      </c>
      <c r="P13" s="54">
        <v>8.3071999999999999</v>
      </c>
      <c r="Q13" s="54">
        <v>0</v>
      </c>
      <c r="R13" s="54">
        <v>0</v>
      </c>
      <c r="S13" s="54">
        <v>41.800319999999999</v>
      </c>
      <c r="T13" s="54">
        <v>0</v>
      </c>
      <c r="U13" s="54">
        <v>134.54</v>
      </c>
      <c r="V13" s="54">
        <v>49.795200000000001</v>
      </c>
      <c r="W13" s="54">
        <v>151.04</v>
      </c>
      <c r="X13" s="54">
        <v>57.84</v>
      </c>
      <c r="Y13" s="54">
        <v>605.74</v>
      </c>
      <c r="Z13" s="54">
        <v>3.5284</v>
      </c>
      <c r="AA13" s="54">
        <v>1958.6</v>
      </c>
      <c r="AB13" s="54">
        <v>57.689399999999999</v>
      </c>
      <c r="AC13" s="54">
        <v>1230.3800000000001</v>
      </c>
      <c r="AD13" s="54">
        <v>6.9574400000000001</v>
      </c>
      <c r="AE13" s="54">
        <v>7.8840000000000003</v>
      </c>
      <c r="AF13" s="54">
        <v>20.094999999999999</v>
      </c>
      <c r="AG13" s="54">
        <v>93.22</v>
      </c>
      <c r="AH13" s="54">
        <v>1.5759399999999999</v>
      </c>
      <c r="AI13" s="54">
        <v>1.18</v>
      </c>
      <c r="AJ13" s="54">
        <v>65.018000000000001</v>
      </c>
      <c r="AK13" s="54">
        <v>1.4159999999999999</v>
      </c>
      <c r="AL13" s="54">
        <v>1</v>
      </c>
      <c r="AM13" s="54">
        <v>5</v>
      </c>
      <c r="AN13" s="54">
        <v>5</v>
      </c>
      <c r="AO13" s="54">
        <v>2.8</v>
      </c>
      <c r="AP13" s="54">
        <v>10</v>
      </c>
      <c r="AQ13" s="54">
        <v>0</v>
      </c>
      <c r="AR13" s="54">
        <v>10</v>
      </c>
      <c r="AS13" s="54">
        <v>0</v>
      </c>
      <c r="AT13" s="54">
        <v>0</v>
      </c>
      <c r="AU13" s="54">
        <v>0</v>
      </c>
      <c r="AV13" s="54">
        <v>20</v>
      </c>
      <c r="AW13" s="54">
        <v>5</v>
      </c>
      <c r="AX13" s="54">
        <v>0</v>
      </c>
      <c r="AY13" s="60">
        <v>57.8</v>
      </c>
    </row>
    <row r="14" spans="1:51" ht="15.75" x14ac:dyDescent="0.25">
      <c r="A14" s="43">
        <v>15</v>
      </c>
      <c r="B14" s="44">
        <v>3917</v>
      </c>
      <c r="C14" s="54">
        <v>1</v>
      </c>
      <c r="D14" s="54">
        <v>0</v>
      </c>
      <c r="E14" s="54">
        <v>0</v>
      </c>
      <c r="F14" s="54">
        <v>0</v>
      </c>
      <c r="G14" s="54">
        <v>500</v>
      </c>
      <c r="H14" s="54">
        <v>1</v>
      </c>
      <c r="I14" s="54">
        <v>6</v>
      </c>
      <c r="J14" s="54">
        <v>2.1983999999999999</v>
      </c>
      <c r="K14" s="54">
        <v>1.53159</v>
      </c>
      <c r="L14" s="54">
        <v>0.66681000000000001</v>
      </c>
      <c r="M14" s="54">
        <v>0.90864999999999996</v>
      </c>
      <c r="N14" s="54">
        <v>2.6621199999999998</v>
      </c>
      <c r="O14" s="54">
        <v>2</v>
      </c>
      <c r="P14" s="54">
        <v>5.0710600000000001</v>
      </c>
      <c r="Q14" s="54">
        <v>0</v>
      </c>
      <c r="R14" s="54">
        <v>0</v>
      </c>
      <c r="S14" s="54">
        <v>190.95365000000001</v>
      </c>
      <c r="T14" s="54">
        <v>0</v>
      </c>
      <c r="U14" s="54">
        <v>865.98500000000001</v>
      </c>
      <c r="V14" s="54">
        <v>176.2594</v>
      </c>
      <c r="W14" s="54">
        <v>133.69</v>
      </c>
      <c r="X14" s="54">
        <v>391.73500000000001</v>
      </c>
      <c r="Y14" s="54">
        <v>1188.47</v>
      </c>
      <c r="Z14" s="54">
        <v>7.5013500000000004</v>
      </c>
      <c r="AA14" s="54">
        <v>2536.6149999999998</v>
      </c>
      <c r="AB14" s="54">
        <v>63.707599999999999</v>
      </c>
      <c r="AC14" s="54">
        <v>1126.76</v>
      </c>
      <c r="AD14" s="54">
        <v>10.564920000000001</v>
      </c>
      <c r="AE14" s="54">
        <v>18.261500000000002</v>
      </c>
      <c r="AF14" s="54">
        <v>30.051100000000002</v>
      </c>
      <c r="AG14" s="54">
        <v>410.11500000000001</v>
      </c>
      <c r="AH14" s="54">
        <v>1.73295</v>
      </c>
      <c r="AI14" s="54">
        <v>4.3985000000000003</v>
      </c>
      <c r="AJ14" s="54">
        <v>77.496499999999997</v>
      </c>
      <c r="AK14" s="54">
        <v>4.6295000000000002</v>
      </c>
      <c r="AL14" s="54">
        <v>2</v>
      </c>
      <c r="AM14" s="54">
        <v>5</v>
      </c>
      <c r="AN14" s="54">
        <v>3.5</v>
      </c>
      <c r="AO14" s="54">
        <v>3.1</v>
      </c>
      <c r="AP14" s="54">
        <v>10</v>
      </c>
      <c r="AQ14" s="54">
        <v>10</v>
      </c>
      <c r="AR14" s="54">
        <v>2.8</v>
      </c>
      <c r="AS14" s="54">
        <v>8.8000000000000007</v>
      </c>
      <c r="AT14" s="54">
        <v>4.3</v>
      </c>
      <c r="AU14" s="54">
        <v>0</v>
      </c>
      <c r="AV14" s="54">
        <v>20</v>
      </c>
      <c r="AW14" s="54">
        <v>5</v>
      </c>
      <c r="AX14" s="54">
        <v>0.5</v>
      </c>
      <c r="AY14" s="60">
        <v>72.8</v>
      </c>
    </row>
    <row r="15" spans="1:51" ht="15.75" x14ac:dyDescent="0.25">
      <c r="A15" s="43">
        <v>16</v>
      </c>
      <c r="B15" s="44">
        <v>3916</v>
      </c>
      <c r="C15" s="54">
        <v>1</v>
      </c>
      <c r="D15" s="54">
        <v>0</v>
      </c>
      <c r="E15" s="54">
        <v>1</v>
      </c>
      <c r="F15" s="54">
        <v>0</v>
      </c>
      <c r="G15" s="54">
        <v>400</v>
      </c>
      <c r="H15" s="54">
        <v>1</v>
      </c>
      <c r="I15" s="54">
        <v>6</v>
      </c>
      <c r="J15" s="54">
        <v>10.14063</v>
      </c>
      <c r="K15" s="54">
        <v>0</v>
      </c>
      <c r="L15" s="54">
        <v>10.14063</v>
      </c>
      <c r="M15" s="54">
        <v>0.8196</v>
      </c>
      <c r="N15" s="54">
        <v>0</v>
      </c>
      <c r="O15" s="54">
        <v>2.3209599999999999</v>
      </c>
      <c r="P15" s="54">
        <v>3.69312</v>
      </c>
      <c r="Q15" s="54">
        <v>0</v>
      </c>
      <c r="R15" s="54">
        <v>3.696E-2</v>
      </c>
      <c r="S15" s="54">
        <v>612.21055000000001</v>
      </c>
      <c r="T15" s="54">
        <v>0</v>
      </c>
      <c r="U15" s="54">
        <v>945.79</v>
      </c>
      <c r="V15" s="54">
        <v>182.67830000000001</v>
      </c>
      <c r="W15" s="54">
        <v>188.32</v>
      </c>
      <c r="X15" s="54">
        <v>280.52</v>
      </c>
      <c r="Y15" s="54">
        <v>1725.71</v>
      </c>
      <c r="Z15" s="54">
        <v>11.7051</v>
      </c>
      <c r="AA15" s="54">
        <v>1680.94</v>
      </c>
      <c r="AB15" s="54">
        <v>73.150199999999998</v>
      </c>
      <c r="AC15" s="54">
        <v>3000.11</v>
      </c>
      <c r="AD15" s="54">
        <v>28.06992</v>
      </c>
      <c r="AE15" s="54">
        <v>10.939</v>
      </c>
      <c r="AF15" s="54">
        <v>78.338700000000003</v>
      </c>
      <c r="AG15" s="54">
        <v>263.95999999999998</v>
      </c>
      <c r="AH15" s="54">
        <v>1.06718</v>
      </c>
      <c r="AI15" s="54">
        <v>4.9454000000000002</v>
      </c>
      <c r="AJ15" s="54">
        <v>12.103999999999999</v>
      </c>
      <c r="AK15" s="54">
        <v>3.6509999999999998</v>
      </c>
      <c r="AL15" s="54">
        <v>4</v>
      </c>
      <c r="AM15" s="54">
        <v>0</v>
      </c>
      <c r="AN15" s="54">
        <v>2.2000000000000002</v>
      </c>
      <c r="AO15" s="54">
        <v>5</v>
      </c>
      <c r="AP15" s="54">
        <v>8.6</v>
      </c>
      <c r="AQ15" s="54">
        <v>10</v>
      </c>
      <c r="AR15" s="54">
        <v>0</v>
      </c>
      <c r="AS15" s="54">
        <v>2.2999999999999998</v>
      </c>
      <c r="AT15" s="54">
        <v>0</v>
      </c>
      <c r="AU15" s="54">
        <v>0</v>
      </c>
      <c r="AV15" s="54">
        <v>8.4</v>
      </c>
      <c r="AW15" s="54">
        <v>0</v>
      </c>
      <c r="AX15" s="54">
        <v>0</v>
      </c>
      <c r="AY15" s="60">
        <v>36.5</v>
      </c>
    </row>
    <row r="16" spans="1:51" ht="15.75" x14ac:dyDescent="0.25">
      <c r="A16" s="43">
        <v>26</v>
      </c>
      <c r="B16" s="44">
        <v>4079</v>
      </c>
      <c r="C16" s="54">
        <v>1</v>
      </c>
      <c r="D16" s="54">
        <v>0</v>
      </c>
      <c r="E16" s="54">
        <v>0</v>
      </c>
      <c r="F16" s="54">
        <v>0</v>
      </c>
      <c r="G16" s="54">
        <v>495</v>
      </c>
      <c r="H16" s="54">
        <v>2</v>
      </c>
      <c r="I16" s="54">
        <v>3</v>
      </c>
      <c r="J16" s="54">
        <v>6.5838799999999997</v>
      </c>
      <c r="K16" s="54">
        <v>0</v>
      </c>
      <c r="L16" s="54">
        <v>6.5838799999999997</v>
      </c>
      <c r="M16" s="54">
        <v>0.50019999999999998</v>
      </c>
      <c r="N16" s="54">
        <v>1</v>
      </c>
      <c r="O16" s="54">
        <v>0.43003000000000002</v>
      </c>
      <c r="P16" s="54">
        <v>7.2001799999999996</v>
      </c>
      <c r="Q16" s="54">
        <v>0</v>
      </c>
      <c r="R16" s="54">
        <v>1.127</v>
      </c>
      <c r="S16" s="54">
        <v>606.29963999999995</v>
      </c>
      <c r="T16" s="54">
        <v>0</v>
      </c>
      <c r="U16" s="54">
        <v>465.09500000000003</v>
      </c>
      <c r="V16" s="54">
        <v>245.32015000000001</v>
      </c>
      <c r="W16" s="54">
        <v>481.97</v>
      </c>
      <c r="X16" s="54">
        <v>492.82749999999999</v>
      </c>
      <c r="Y16" s="54">
        <v>2003.7249999999999</v>
      </c>
      <c r="Z16" s="54">
        <v>13.527229999999999</v>
      </c>
      <c r="AA16" s="54">
        <v>1441.0025000000001</v>
      </c>
      <c r="AB16" s="54">
        <v>80.096000000000004</v>
      </c>
      <c r="AC16" s="54">
        <v>4076.9850000000001</v>
      </c>
      <c r="AD16" s="54">
        <v>30.593109999999999</v>
      </c>
      <c r="AE16" s="54">
        <v>10.375500000000001</v>
      </c>
      <c r="AF16" s="54">
        <v>80.022350000000003</v>
      </c>
      <c r="AG16" s="54">
        <v>246.1875</v>
      </c>
      <c r="AH16" s="54">
        <v>0.97914000000000001</v>
      </c>
      <c r="AI16" s="54">
        <v>4.2918000000000003</v>
      </c>
      <c r="AJ16" s="54">
        <v>22.486000000000001</v>
      </c>
      <c r="AK16" s="54">
        <v>1.32525</v>
      </c>
      <c r="AL16" s="54">
        <v>2</v>
      </c>
      <c r="AM16" s="54">
        <v>3.1</v>
      </c>
      <c r="AN16" s="54">
        <v>1.1000000000000001</v>
      </c>
      <c r="AO16" s="54">
        <v>5</v>
      </c>
      <c r="AP16" s="54">
        <v>10</v>
      </c>
      <c r="AQ16" s="54">
        <v>1.7</v>
      </c>
      <c r="AR16" s="54">
        <v>0</v>
      </c>
      <c r="AS16" s="54">
        <v>0</v>
      </c>
      <c r="AT16" s="54">
        <v>0</v>
      </c>
      <c r="AU16" s="54">
        <v>0.5</v>
      </c>
      <c r="AV16" s="54">
        <v>11.2</v>
      </c>
      <c r="AW16" s="54">
        <v>5</v>
      </c>
      <c r="AX16" s="54">
        <v>0</v>
      </c>
      <c r="AY16" s="60">
        <v>37.5</v>
      </c>
    </row>
    <row r="17" spans="1:51" ht="15.75" x14ac:dyDescent="0.25">
      <c r="A17" s="43">
        <v>27</v>
      </c>
      <c r="B17" s="44">
        <v>4139</v>
      </c>
      <c r="C17" s="54">
        <v>1</v>
      </c>
      <c r="D17" s="54">
        <v>0</v>
      </c>
      <c r="E17" s="54">
        <v>0</v>
      </c>
      <c r="F17" s="54">
        <v>0</v>
      </c>
      <c r="G17" s="54">
        <v>459</v>
      </c>
      <c r="H17" s="54">
        <v>3</v>
      </c>
      <c r="I17" s="54">
        <v>4</v>
      </c>
      <c r="J17" s="54">
        <v>9.4054000000000002</v>
      </c>
      <c r="K17" s="54">
        <v>1.897</v>
      </c>
      <c r="L17" s="54">
        <v>7.5084</v>
      </c>
      <c r="M17" s="54">
        <v>0</v>
      </c>
      <c r="N17" s="54">
        <v>1.5012300000000001</v>
      </c>
      <c r="O17" s="54">
        <v>3.3572600000000001</v>
      </c>
      <c r="P17" s="54">
        <v>3.3784399999999999</v>
      </c>
      <c r="Q17" s="54">
        <v>1.61466</v>
      </c>
      <c r="R17" s="54">
        <v>0.85087999999999997</v>
      </c>
      <c r="S17" s="54">
        <v>580.25264000000004</v>
      </c>
      <c r="T17" s="54">
        <v>0</v>
      </c>
      <c r="U17" s="54">
        <v>1232.06</v>
      </c>
      <c r="V17" s="54">
        <v>216.4409</v>
      </c>
      <c r="W17" s="54">
        <v>426.04</v>
      </c>
      <c r="X17" s="54">
        <v>569.05499999999995</v>
      </c>
      <c r="Y17" s="54">
        <v>1855.2650000000001</v>
      </c>
      <c r="Z17" s="54">
        <v>10.26305</v>
      </c>
      <c r="AA17" s="54">
        <v>1953.76</v>
      </c>
      <c r="AB17" s="54">
        <v>81.196399999999997</v>
      </c>
      <c r="AC17" s="54">
        <v>2246.915</v>
      </c>
      <c r="AD17" s="54">
        <v>27.876339999999999</v>
      </c>
      <c r="AE17" s="54">
        <v>16.228999999999999</v>
      </c>
      <c r="AF17" s="54">
        <v>74.724500000000006</v>
      </c>
      <c r="AG17" s="54">
        <v>675.61</v>
      </c>
      <c r="AH17" s="54">
        <v>0.98917999999999995</v>
      </c>
      <c r="AI17" s="54">
        <v>5.2156000000000002</v>
      </c>
      <c r="AJ17" s="54">
        <v>42.619500000000002</v>
      </c>
      <c r="AK17" s="54">
        <v>6.5620000000000003</v>
      </c>
      <c r="AL17" s="54">
        <v>4</v>
      </c>
      <c r="AM17" s="54">
        <v>5</v>
      </c>
      <c r="AN17" s="54">
        <v>0</v>
      </c>
      <c r="AO17" s="54">
        <v>5</v>
      </c>
      <c r="AP17" s="54">
        <v>7.3</v>
      </c>
      <c r="AQ17" s="54">
        <v>10</v>
      </c>
      <c r="AR17" s="54">
        <v>0</v>
      </c>
      <c r="AS17" s="54">
        <v>7</v>
      </c>
      <c r="AT17" s="54">
        <v>3.4</v>
      </c>
      <c r="AU17" s="54">
        <v>0.4</v>
      </c>
      <c r="AV17" s="54">
        <v>12.3</v>
      </c>
      <c r="AW17" s="54">
        <v>5</v>
      </c>
      <c r="AX17" s="54">
        <v>0</v>
      </c>
      <c r="AY17" s="60">
        <v>55.4</v>
      </c>
    </row>
    <row r="18" spans="1:51" ht="15.75" x14ac:dyDescent="0.25">
      <c r="A18" s="43">
        <v>28</v>
      </c>
      <c r="B18" s="44">
        <v>4192</v>
      </c>
      <c r="C18" s="54">
        <v>1</v>
      </c>
      <c r="D18" s="54">
        <v>0</v>
      </c>
      <c r="E18" s="54">
        <v>0</v>
      </c>
      <c r="F18" s="54">
        <v>1</v>
      </c>
      <c r="G18" s="54">
        <v>300</v>
      </c>
      <c r="H18" s="54">
        <v>2</v>
      </c>
      <c r="I18" s="54">
        <v>6</v>
      </c>
      <c r="J18" s="54">
        <v>8.6364999999999998</v>
      </c>
      <c r="K18" s="54">
        <v>0</v>
      </c>
      <c r="L18" s="54">
        <v>8.6364999999999998</v>
      </c>
      <c r="M18" s="54">
        <v>4.0052000000000003</v>
      </c>
      <c r="N18" s="54">
        <v>2.6562000000000001</v>
      </c>
      <c r="O18" s="54">
        <v>1.0004</v>
      </c>
      <c r="P18" s="54">
        <v>5.5229999999999997</v>
      </c>
      <c r="Q18" s="54">
        <v>0</v>
      </c>
      <c r="R18" s="54">
        <v>16.670999999999999</v>
      </c>
      <c r="S18" s="54">
        <v>21.90202</v>
      </c>
      <c r="T18" s="54">
        <v>0</v>
      </c>
      <c r="U18" s="54">
        <v>744.7</v>
      </c>
      <c r="V18" s="54">
        <v>207.36349999999999</v>
      </c>
      <c r="W18" s="54">
        <v>146.4</v>
      </c>
      <c r="X18" s="54">
        <v>282.39999999999998</v>
      </c>
      <c r="Y18" s="54">
        <v>1383.07</v>
      </c>
      <c r="Z18" s="54">
        <v>10.360799999999999</v>
      </c>
      <c r="AA18" s="54">
        <v>2481.96</v>
      </c>
      <c r="AB18" s="54">
        <v>75.856399999999994</v>
      </c>
      <c r="AC18" s="54">
        <v>2173.2399999999998</v>
      </c>
      <c r="AD18" s="54">
        <v>6.5348300000000004</v>
      </c>
      <c r="AE18" s="54">
        <v>14.945</v>
      </c>
      <c r="AF18" s="54">
        <v>28.817599999999999</v>
      </c>
      <c r="AG18" s="54">
        <v>246.81</v>
      </c>
      <c r="AH18" s="54">
        <v>1.7079200000000001</v>
      </c>
      <c r="AI18" s="54">
        <v>2.1032999999999999</v>
      </c>
      <c r="AJ18" s="54">
        <v>122.556</v>
      </c>
      <c r="AK18" s="54">
        <v>3.714</v>
      </c>
      <c r="AL18" s="54">
        <v>3.5623</v>
      </c>
      <c r="AM18" s="54">
        <v>0</v>
      </c>
      <c r="AN18" s="54">
        <v>0</v>
      </c>
      <c r="AO18" s="54">
        <v>0</v>
      </c>
      <c r="AP18" s="54">
        <v>0</v>
      </c>
      <c r="AQ18" s="54">
        <v>0</v>
      </c>
      <c r="AR18" s="54">
        <v>0</v>
      </c>
      <c r="AS18" s="54">
        <v>2.4</v>
      </c>
      <c r="AT18" s="54">
        <v>0</v>
      </c>
      <c r="AU18" s="54">
        <v>0</v>
      </c>
      <c r="AV18" s="54">
        <v>20</v>
      </c>
      <c r="AW18" s="54">
        <v>5</v>
      </c>
      <c r="AX18" s="54">
        <v>0</v>
      </c>
      <c r="AY18" s="60">
        <v>27.4</v>
      </c>
    </row>
    <row r="19" spans="1:51" ht="15.75" x14ac:dyDescent="0.25">
      <c r="A19" s="43">
        <v>29</v>
      </c>
      <c r="B19" s="44">
        <v>3084</v>
      </c>
      <c r="C19" s="54">
        <v>1</v>
      </c>
      <c r="D19" s="54">
        <v>0</v>
      </c>
      <c r="E19" s="54">
        <v>0</v>
      </c>
      <c r="F19" s="54">
        <v>0</v>
      </c>
      <c r="G19" s="54">
        <v>800</v>
      </c>
      <c r="H19" s="54">
        <v>1</v>
      </c>
      <c r="I19" s="54">
        <v>2</v>
      </c>
      <c r="J19" s="54">
        <v>7.32728</v>
      </c>
      <c r="K19" s="54">
        <v>0</v>
      </c>
      <c r="L19" s="54">
        <v>7.32728</v>
      </c>
      <c r="M19" s="54">
        <v>0.12311999999999999</v>
      </c>
      <c r="N19" s="54">
        <v>0</v>
      </c>
      <c r="O19" s="54">
        <v>0</v>
      </c>
      <c r="P19" s="54">
        <v>3.0542400000000001</v>
      </c>
      <c r="Q19" s="54">
        <v>0</v>
      </c>
      <c r="R19" s="54">
        <v>1.14E-2</v>
      </c>
      <c r="S19" s="54">
        <v>212.68584000000001</v>
      </c>
      <c r="T19" s="54">
        <v>0</v>
      </c>
      <c r="U19" s="54">
        <v>196.86</v>
      </c>
      <c r="V19" s="54">
        <v>77.563199999999995</v>
      </c>
      <c r="W19" s="54">
        <v>86.4</v>
      </c>
      <c r="X19" s="54">
        <v>84.8</v>
      </c>
      <c r="Y19" s="54">
        <v>769.48</v>
      </c>
      <c r="Z19" s="54">
        <v>5.6424000000000003</v>
      </c>
      <c r="AA19" s="54">
        <v>697.28</v>
      </c>
      <c r="AB19" s="54">
        <v>35.862400000000001</v>
      </c>
      <c r="AC19" s="54">
        <v>1068.82</v>
      </c>
      <c r="AD19" s="54">
        <v>10.190160000000001</v>
      </c>
      <c r="AE19" s="54">
        <v>9.8360000000000003</v>
      </c>
      <c r="AF19" s="54">
        <v>35.844799999999999</v>
      </c>
      <c r="AG19" s="54">
        <v>32.4</v>
      </c>
      <c r="AH19" s="54">
        <v>0.77436000000000005</v>
      </c>
      <c r="AI19" s="54">
        <v>2.6783999999999999</v>
      </c>
      <c r="AJ19" s="54">
        <v>2.5920000000000001</v>
      </c>
      <c r="AK19" s="54">
        <v>0.216</v>
      </c>
      <c r="AL19" s="54">
        <v>2</v>
      </c>
      <c r="AM19" s="54">
        <v>0</v>
      </c>
      <c r="AN19" s="54">
        <v>0.7</v>
      </c>
      <c r="AO19" s="54">
        <v>5</v>
      </c>
      <c r="AP19" s="54">
        <v>10</v>
      </c>
      <c r="AQ19" s="54">
        <v>0</v>
      </c>
      <c r="AR19" s="54">
        <v>0</v>
      </c>
      <c r="AS19" s="54">
        <v>5.4</v>
      </c>
      <c r="AT19" s="54">
        <v>0</v>
      </c>
      <c r="AU19" s="54">
        <v>0</v>
      </c>
      <c r="AV19" s="54">
        <v>14.9</v>
      </c>
      <c r="AW19" s="54">
        <v>0</v>
      </c>
      <c r="AX19" s="54">
        <v>0</v>
      </c>
      <c r="AY19" s="60">
        <v>36.1</v>
      </c>
    </row>
    <row r="20" spans="1:51" ht="15.75" x14ac:dyDescent="0.25">
      <c r="A20" s="43">
        <v>30</v>
      </c>
      <c r="B20" s="44">
        <v>4191</v>
      </c>
      <c r="C20" s="54">
        <v>1</v>
      </c>
      <c r="D20" s="54">
        <v>0</v>
      </c>
      <c r="E20" s="54">
        <v>0</v>
      </c>
      <c r="F20" s="54">
        <v>1</v>
      </c>
      <c r="G20" s="54">
        <v>500</v>
      </c>
      <c r="H20" s="54">
        <v>2</v>
      </c>
      <c r="I20" s="54">
        <v>4</v>
      </c>
      <c r="J20" s="54">
        <v>5.6174999999999997</v>
      </c>
      <c r="K20" s="54">
        <v>0</v>
      </c>
      <c r="L20" s="54">
        <v>5.6174999999999997</v>
      </c>
      <c r="M20" s="54">
        <v>1.6616599999999999</v>
      </c>
      <c r="N20" s="54">
        <v>0.3125</v>
      </c>
      <c r="O20" s="54">
        <v>0.25080000000000002</v>
      </c>
      <c r="P20" s="54">
        <v>7.27956</v>
      </c>
      <c r="Q20" s="54">
        <v>0</v>
      </c>
      <c r="R20" s="54">
        <v>34.206099999999999</v>
      </c>
      <c r="S20" s="54">
        <v>129.34115</v>
      </c>
      <c r="T20" s="54">
        <v>0</v>
      </c>
      <c r="U20" s="54">
        <v>653.78</v>
      </c>
      <c r="V20" s="54">
        <v>104.9075</v>
      </c>
      <c r="W20" s="54">
        <v>187.99</v>
      </c>
      <c r="X20" s="54">
        <v>331.81</v>
      </c>
      <c r="Y20" s="54">
        <v>1316.51</v>
      </c>
      <c r="Z20" s="54">
        <v>7.7827999999999999</v>
      </c>
      <c r="AA20" s="54">
        <v>1383.75</v>
      </c>
      <c r="AB20" s="54">
        <v>65.595799999999997</v>
      </c>
      <c r="AC20" s="54">
        <v>2582.21</v>
      </c>
      <c r="AD20" s="54">
        <v>20.51642</v>
      </c>
      <c r="AE20" s="54">
        <v>12.579000000000001</v>
      </c>
      <c r="AF20" s="54">
        <v>70.290400000000005</v>
      </c>
      <c r="AG20" s="54">
        <v>157.36000000000001</v>
      </c>
      <c r="AH20" s="54">
        <v>0.96784999999999999</v>
      </c>
      <c r="AI20" s="54">
        <v>0.73719999999999997</v>
      </c>
      <c r="AJ20" s="54">
        <v>8.8230000000000004</v>
      </c>
      <c r="AK20" s="54">
        <v>0.28499999999999998</v>
      </c>
      <c r="AL20" s="54">
        <v>4.077</v>
      </c>
      <c r="AM20" s="54">
        <v>0</v>
      </c>
      <c r="AN20" s="54">
        <v>0</v>
      </c>
      <c r="AO20" s="54">
        <v>0</v>
      </c>
      <c r="AP20" s="54">
        <v>0</v>
      </c>
      <c r="AQ20" s="54">
        <v>0</v>
      </c>
      <c r="AR20" s="54">
        <v>0</v>
      </c>
      <c r="AS20" s="54">
        <v>0.4</v>
      </c>
      <c r="AT20" s="54">
        <v>0</v>
      </c>
      <c r="AU20" s="54">
        <v>0</v>
      </c>
      <c r="AV20" s="54">
        <v>20</v>
      </c>
      <c r="AW20" s="54">
        <v>3.2</v>
      </c>
      <c r="AX20" s="54">
        <v>0</v>
      </c>
      <c r="AY20" s="60">
        <v>23.6</v>
      </c>
    </row>
    <row r="21" spans="1:51" ht="15.75" x14ac:dyDescent="0.25">
      <c r="A21" s="43">
        <v>31</v>
      </c>
      <c r="B21" s="44">
        <v>4193</v>
      </c>
      <c r="C21" s="54">
        <v>1</v>
      </c>
      <c r="D21" s="54">
        <v>0</v>
      </c>
      <c r="E21" s="54">
        <v>0</v>
      </c>
      <c r="F21" s="54">
        <v>1</v>
      </c>
      <c r="G21" s="54">
        <v>350</v>
      </c>
      <c r="H21" s="54">
        <v>2</v>
      </c>
      <c r="I21" s="54">
        <v>4</v>
      </c>
      <c r="J21" s="54">
        <v>4.4958</v>
      </c>
      <c r="K21" s="54">
        <v>3.532</v>
      </c>
      <c r="L21" s="54">
        <v>0.96379999999999999</v>
      </c>
      <c r="M21" s="54">
        <v>1.5368999999999999</v>
      </c>
      <c r="N21" s="54">
        <v>0</v>
      </c>
      <c r="O21" s="54">
        <v>1.0004</v>
      </c>
      <c r="P21" s="54">
        <v>2.35575</v>
      </c>
      <c r="Q21" s="54">
        <v>0</v>
      </c>
      <c r="R21" s="54">
        <v>28.710599999999999</v>
      </c>
      <c r="S21" s="54">
        <v>161.79384999999999</v>
      </c>
      <c r="T21" s="54">
        <v>0</v>
      </c>
      <c r="U21" s="54">
        <v>607.93899999999996</v>
      </c>
      <c r="V21" s="54">
        <v>142.04024000000001</v>
      </c>
      <c r="W21" s="54">
        <v>92.454999999999998</v>
      </c>
      <c r="X21" s="54">
        <v>634.57500000000005</v>
      </c>
      <c r="Y21" s="54">
        <v>1131.9760000000001</v>
      </c>
      <c r="Z21" s="54">
        <v>14.037050000000001</v>
      </c>
      <c r="AA21" s="54">
        <v>2278.616</v>
      </c>
      <c r="AB21" s="54">
        <v>48.296100000000003</v>
      </c>
      <c r="AC21" s="54">
        <v>1272.231</v>
      </c>
      <c r="AD21" s="54">
        <v>10.498950000000001</v>
      </c>
      <c r="AE21" s="54">
        <v>21.065000000000001</v>
      </c>
      <c r="AF21" s="54">
        <v>44.950249999999997</v>
      </c>
      <c r="AG21" s="54">
        <v>466.38</v>
      </c>
      <c r="AH21" s="54">
        <v>2.1303200000000002</v>
      </c>
      <c r="AI21" s="54">
        <v>3.2456999999999998</v>
      </c>
      <c r="AJ21" s="54">
        <v>29.782</v>
      </c>
      <c r="AK21" s="54">
        <v>3.94</v>
      </c>
      <c r="AL21" s="54">
        <v>7.1334999999999997</v>
      </c>
      <c r="AM21" s="54">
        <v>0</v>
      </c>
      <c r="AN21" s="54">
        <v>0</v>
      </c>
      <c r="AO21" s="54">
        <v>0</v>
      </c>
      <c r="AP21" s="54">
        <v>0</v>
      </c>
      <c r="AQ21" s="54">
        <v>0</v>
      </c>
      <c r="AR21" s="54">
        <v>0</v>
      </c>
      <c r="AS21" s="54">
        <v>9.6999999999999993</v>
      </c>
      <c r="AT21" s="54">
        <v>0</v>
      </c>
      <c r="AU21" s="54">
        <v>0</v>
      </c>
      <c r="AV21" s="54">
        <v>20</v>
      </c>
      <c r="AW21" s="54">
        <v>0</v>
      </c>
      <c r="AX21" s="54">
        <v>0</v>
      </c>
      <c r="AY21" s="60">
        <v>29.7</v>
      </c>
    </row>
    <row r="22" spans="1:51" ht="15.75" x14ac:dyDescent="0.25">
      <c r="A22" s="43">
        <v>32</v>
      </c>
      <c r="B22" s="44">
        <v>4190</v>
      </c>
      <c r="C22" s="54">
        <v>1</v>
      </c>
      <c r="D22" s="54">
        <v>0</v>
      </c>
      <c r="E22" s="54">
        <v>0</v>
      </c>
      <c r="F22" s="54">
        <v>1</v>
      </c>
      <c r="G22" s="54">
        <v>350</v>
      </c>
      <c r="H22" s="54">
        <v>3</v>
      </c>
      <c r="I22" s="54">
        <v>5</v>
      </c>
      <c r="J22" s="54">
        <v>0.92627999999999999</v>
      </c>
      <c r="K22" s="54">
        <v>0</v>
      </c>
      <c r="L22" s="54">
        <v>0.92627999999999999</v>
      </c>
      <c r="M22" s="54">
        <v>0.54620999999999997</v>
      </c>
      <c r="N22" s="54">
        <v>0.86729999999999996</v>
      </c>
      <c r="O22" s="54">
        <v>0.50019999999999998</v>
      </c>
      <c r="P22" s="54">
        <v>6.6873800000000001</v>
      </c>
      <c r="Q22" s="54">
        <v>0</v>
      </c>
      <c r="R22" s="54">
        <v>22.616399999999999</v>
      </c>
      <c r="S22" s="54">
        <v>40.561019999999999</v>
      </c>
      <c r="T22" s="54">
        <v>0</v>
      </c>
      <c r="U22" s="54">
        <v>380.63</v>
      </c>
      <c r="V22" s="54">
        <v>105.58095</v>
      </c>
      <c r="W22" s="54">
        <v>90.65</v>
      </c>
      <c r="X22" s="54">
        <v>768.06500000000005</v>
      </c>
      <c r="Y22" s="54">
        <v>1038.5999999999999</v>
      </c>
      <c r="Z22" s="54">
        <v>13.16445</v>
      </c>
      <c r="AA22" s="54">
        <v>1728.4849999999999</v>
      </c>
      <c r="AB22" s="54">
        <v>56.3842</v>
      </c>
      <c r="AC22" s="54">
        <v>1494.54</v>
      </c>
      <c r="AD22" s="54">
        <v>6.2101199999999999</v>
      </c>
      <c r="AE22" s="54">
        <v>12.5215</v>
      </c>
      <c r="AF22" s="54">
        <v>47.2605</v>
      </c>
      <c r="AG22" s="54">
        <v>301.62</v>
      </c>
      <c r="AH22" s="54">
        <v>3.0828899999999999</v>
      </c>
      <c r="AI22" s="54">
        <v>6.7545999999999999</v>
      </c>
      <c r="AJ22" s="54">
        <v>32.182000000000002</v>
      </c>
      <c r="AK22" s="54">
        <v>1.464</v>
      </c>
      <c r="AL22" s="54">
        <v>22.3185</v>
      </c>
      <c r="AM22" s="54">
        <v>0</v>
      </c>
      <c r="AN22" s="54">
        <v>0</v>
      </c>
      <c r="AO22" s="54">
        <v>0</v>
      </c>
      <c r="AP22" s="54">
        <v>0</v>
      </c>
      <c r="AQ22" s="54">
        <v>0</v>
      </c>
      <c r="AR22" s="54">
        <v>0</v>
      </c>
      <c r="AS22" s="54">
        <v>6.2</v>
      </c>
      <c r="AT22" s="54">
        <v>0</v>
      </c>
      <c r="AU22" s="54">
        <v>0</v>
      </c>
      <c r="AV22" s="54">
        <v>20</v>
      </c>
      <c r="AW22" s="54">
        <v>5</v>
      </c>
      <c r="AX22" s="54">
        <v>0</v>
      </c>
      <c r="AY22" s="60">
        <v>31.2</v>
      </c>
    </row>
    <row r="23" spans="1:51" ht="15.75" x14ac:dyDescent="0.25">
      <c r="A23" s="43">
        <v>33</v>
      </c>
      <c r="B23" s="44">
        <v>4188</v>
      </c>
      <c r="C23" s="54">
        <v>1</v>
      </c>
      <c r="D23" s="54">
        <v>0</v>
      </c>
      <c r="E23" s="54">
        <v>0</v>
      </c>
      <c r="F23" s="54">
        <v>0</v>
      </c>
      <c r="G23" s="54">
        <v>400</v>
      </c>
      <c r="H23" s="54">
        <v>2</v>
      </c>
      <c r="I23" s="54">
        <v>5</v>
      </c>
      <c r="J23" s="54">
        <v>5.9997499999999997</v>
      </c>
      <c r="K23" s="54">
        <v>0</v>
      </c>
      <c r="L23" s="54">
        <v>5.9997499999999997</v>
      </c>
      <c r="M23" s="54">
        <v>1.52298</v>
      </c>
      <c r="N23" s="54">
        <v>0.86699999999999999</v>
      </c>
      <c r="O23" s="54">
        <v>0.60007999999999995</v>
      </c>
      <c r="P23" s="54">
        <v>7.2800799999999999</v>
      </c>
      <c r="Q23" s="54">
        <v>4.7050000000000001</v>
      </c>
      <c r="R23" s="54">
        <v>12.4778</v>
      </c>
      <c r="S23" s="54">
        <v>212.59125</v>
      </c>
      <c r="T23" s="54">
        <v>0</v>
      </c>
      <c r="U23" s="54">
        <v>655.61699999999996</v>
      </c>
      <c r="V23" s="54">
        <v>129.25784999999999</v>
      </c>
      <c r="W23" s="54">
        <v>249.42500000000001</v>
      </c>
      <c r="X23" s="54">
        <v>486.43</v>
      </c>
      <c r="Y23" s="54">
        <v>1348.9649999999999</v>
      </c>
      <c r="Z23" s="54">
        <v>7.3909000000000002</v>
      </c>
      <c r="AA23" s="54">
        <v>2708.37</v>
      </c>
      <c r="AB23" s="54">
        <v>68.378550000000004</v>
      </c>
      <c r="AC23" s="54">
        <v>1849.5509999999999</v>
      </c>
      <c r="AD23" s="54">
        <v>15.0199</v>
      </c>
      <c r="AE23" s="54">
        <v>21.3125</v>
      </c>
      <c r="AF23" s="54">
        <v>65.487949999999998</v>
      </c>
      <c r="AG23" s="54">
        <v>568.90499999999997</v>
      </c>
      <c r="AH23" s="54">
        <v>1.4958100000000001</v>
      </c>
      <c r="AI23" s="54">
        <v>5.0019499999999999</v>
      </c>
      <c r="AJ23" s="54">
        <v>73.64</v>
      </c>
      <c r="AK23" s="54">
        <v>13.759499999999999</v>
      </c>
      <c r="AL23" s="54">
        <v>8.9156999999999993</v>
      </c>
      <c r="AM23" s="54">
        <v>0</v>
      </c>
      <c r="AN23" s="54">
        <v>0</v>
      </c>
      <c r="AO23" s="54">
        <v>0</v>
      </c>
      <c r="AP23" s="54">
        <v>0</v>
      </c>
      <c r="AQ23" s="54">
        <v>0</v>
      </c>
      <c r="AR23" s="54">
        <v>0</v>
      </c>
      <c r="AS23" s="54">
        <v>7</v>
      </c>
      <c r="AT23" s="54">
        <v>0</v>
      </c>
      <c r="AU23" s="54">
        <v>0</v>
      </c>
      <c r="AV23" s="54">
        <v>20</v>
      </c>
      <c r="AW23" s="54">
        <v>0</v>
      </c>
      <c r="AX23" s="54">
        <v>0</v>
      </c>
      <c r="AY23" s="60">
        <v>27</v>
      </c>
    </row>
    <row r="24" spans="1:51" ht="15.75" x14ac:dyDescent="0.25">
      <c r="A24" s="43">
        <v>34</v>
      </c>
      <c r="B24" s="44">
        <v>4189</v>
      </c>
      <c r="C24" s="54">
        <v>1</v>
      </c>
      <c r="D24" s="54">
        <v>0</v>
      </c>
      <c r="E24" s="54">
        <v>0</v>
      </c>
      <c r="F24" s="54">
        <v>1</v>
      </c>
      <c r="G24" s="54">
        <v>400</v>
      </c>
      <c r="H24" s="54">
        <v>2</v>
      </c>
      <c r="I24" s="54">
        <v>6</v>
      </c>
      <c r="J24" s="54">
        <v>10.854850000000001</v>
      </c>
      <c r="K24" s="54">
        <v>0.91503999999999996</v>
      </c>
      <c r="L24" s="54">
        <v>9.9398099999999996</v>
      </c>
      <c r="M24" s="54">
        <v>3.6659999999999998E-2</v>
      </c>
      <c r="N24" s="54">
        <v>2.06914</v>
      </c>
      <c r="O24" s="54">
        <v>1.32681</v>
      </c>
      <c r="P24" s="54">
        <v>3.5858699999999999</v>
      </c>
      <c r="Q24" s="54">
        <v>0</v>
      </c>
      <c r="R24" s="54">
        <v>19.55969</v>
      </c>
      <c r="S24" s="54">
        <v>272.81355000000002</v>
      </c>
      <c r="T24" s="54">
        <v>0</v>
      </c>
      <c r="U24" s="54">
        <v>1077.1074000000001</v>
      </c>
      <c r="V24" s="54">
        <v>268.55095</v>
      </c>
      <c r="W24" s="54">
        <v>133.74</v>
      </c>
      <c r="X24" s="54">
        <v>869.66975000000002</v>
      </c>
      <c r="Y24" s="54">
        <v>1846.0489</v>
      </c>
      <c r="Z24" s="54">
        <v>20.557880000000001</v>
      </c>
      <c r="AA24" s="54">
        <v>2115.5396599999999</v>
      </c>
      <c r="AB24" s="54">
        <v>71.003889999999998</v>
      </c>
      <c r="AC24" s="54">
        <v>2768.4765000000002</v>
      </c>
      <c r="AD24" s="54">
        <v>17.413930000000001</v>
      </c>
      <c r="AE24" s="54">
        <v>18.474440000000001</v>
      </c>
      <c r="AF24" s="54">
        <v>56.543590000000002</v>
      </c>
      <c r="AG24" s="54">
        <v>429.34100000000001</v>
      </c>
      <c r="AH24" s="54">
        <v>1.8997200000000001</v>
      </c>
      <c r="AI24" s="54">
        <v>3.1623999999999999</v>
      </c>
      <c r="AJ24" s="54">
        <v>211.2688</v>
      </c>
      <c r="AK24" s="54">
        <v>2.0175999999999998</v>
      </c>
      <c r="AL24" s="54">
        <v>5.4794999999999998</v>
      </c>
      <c r="AM24" s="54">
        <v>0</v>
      </c>
      <c r="AN24" s="54">
        <v>0</v>
      </c>
      <c r="AO24" s="54">
        <v>0</v>
      </c>
      <c r="AP24" s="54">
        <v>0</v>
      </c>
      <c r="AQ24" s="54">
        <v>0</v>
      </c>
      <c r="AR24" s="54">
        <v>0</v>
      </c>
      <c r="AS24" s="54">
        <v>5.6</v>
      </c>
      <c r="AT24" s="54">
        <v>0</v>
      </c>
      <c r="AU24" s="54">
        <v>0</v>
      </c>
      <c r="AV24" s="54">
        <v>19.399999999999999</v>
      </c>
      <c r="AW24" s="54">
        <v>5</v>
      </c>
      <c r="AX24" s="54">
        <v>0</v>
      </c>
      <c r="AY24" s="60">
        <v>30</v>
      </c>
    </row>
    <row r="25" spans="1:51" ht="15.75" x14ac:dyDescent="0.25">
      <c r="A25" s="43">
        <v>35</v>
      </c>
      <c r="B25" s="44">
        <v>4159</v>
      </c>
      <c r="C25" s="54">
        <v>1</v>
      </c>
      <c r="D25" s="54">
        <v>0</v>
      </c>
      <c r="E25" s="54">
        <v>0</v>
      </c>
      <c r="F25" s="54">
        <v>0</v>
      </c>
      <c r="G25" s="54">
        <v>800</v>
      </c>
      <c r="H25" s="54">
        <v>1</v>
      </c>
      <c r="I25" s="54">
        <v>4</v>
      </c>
      <c r="J25" s="54">
        <v>2.38</v>
      </c>
      <c r="K25" s="54">
        <v>0</v>
      </c>
      <c r="L25" s="54">
        <v>2.38</v>
      </c>
      <c r="M25" s="54">
        <v>2.5169000000000001</v>
      </c>
      <c r="N25" s="54">
        <v>0.24840000000000001</v>
      </c>
      <c r="O25" s="54">
        <v>0.17019999999999999</v>
      </c>
      <c r="P25" s="54">
        <v>9.5547000000000004</v>
      </c>
      <c r="Q25" s="54">
        <v>7.5255000000000001</v>
      </c>
      <c r="R25" s="54">
        <v>7.6097000000000001</v>
      </c>
      <c r="S25" s="54">
        <v>212.42140000000001</v>
      </c>
      <c r="T25" s="54">
        <v>0</v>
      </c>
      <c r="U25" s="54">
        <v>518.37</v>
      </c>
      <c r="V25" s="54">
        <v>157.31916000000001</v>
      </c>
      <c r="W25" s="54">
        <v>389.48500000000001</v>
      </c>
      <c r="X25" s="54">
        <v>331.30500000000001</v>
      </c>
      <c r="Y25" s="54">
        <v>1077.57699</v>
      </c>
      <c r="Z25" s="54">
        <v>5.5662599999999998</v>
      </c>
      <c r="AA25" s="54">
        <v>1676.297</v>
      </c>
      <c r="AB25" s="54">
        <v>55.37782</v>
      </c>
      <c r="AC25" s="54">
        <v>2946.5279999999998</v>
      </c>
      <c r="AD25" s="54">
        <v>11.07963</v>
      </c>
      <c r="AE25" s="54">
        <v>16.629000000000001</v>
      </c>
      <c r="AF25" s="54">
        <v>28.644469999999998</v>
      </c>
      <c r="AG25" s="54">
        <v>555.18499999999995</v>
      </c>
      <c r="AH25" s="54">
        <v>1.0487200000000001</v>
      </c>
      <c r="AI25" s="54">
        <v>3.3893</v>
      </c>
      <c r="AJ25" s="54">
        <v>38.679000000000002</v>
      </c>
      <c r="AK25" s="54">
        <v>0.48549999999999999</v>
      </c>
      <c r="AL25" s="54">
        <v>6.9410999999999996</v>
      </c>
      <c r="AM25" s="54">
        <v>0</v>
      </c>
      <c r="AN25" s="54">
        <v>0</v>
      </c>
      <c r="AO25" s="54">
        <v>0</v>
      </c>
      <c r="AP25" s="54">
        <v>0</v>
      </c>
      <c r="AQ25" s="54">
        <v>0</v>
      </c>
      <c r="AR25" s="54">
        <v>0</v>
      </c>
      <c r="AS25" s="54">
        <v>0</v>
      </c>
      <c r="AT25" s="54">
        <v>0</v>
      </c>
      <c r="AU25" s="54">
        <v>0</v>
      </c>
      <c r="AV25" s="54">
        <v>7.7</v>
      </c>
      <c r="AW25" s="54">
        <v>2.9</v>
      </c>
      <c r="AX25" s="54">
        <v>0</v>
      </c>
      <c r="AY25" s="60">
        <v>10.6</v>
      </c>
    </row>
    <row r="26" spans="1:51" ht="15.75" x14ac:dyDescent="0.25">
      <c r="A26" s="43">
        <v>38</v>
      </c>
      <c r="B26" s="44">
        <v>4156</v>
      </c>
      <c r="C26" s="54">
        <v>1</v>
      </c>
      <c r="D26" s="54">
        <v>0</v>
      </c>
      <c r="E26" s="54">
        <v>0</v>
      </c>
      <c r="F26" s="54">
        <v>1</v>
      </c>
      <c r="G26" s="54">
        <v>800</v>
      </c>
      <c r="H26" s="54">
        <v>2</v>
      </c>
      <c r="I26" s="54">
        <v>3</v>
      </c>
      <c r="J26" s="54">
        <v>3.3580800000000002</v>
      </c>
      <c r="K26" s="54">
        <v>0</v>
      </c>
      <c r="L26" s="54">
        <v>3.3580800000000002</v>
      </c>
      <c r="M26" s="54">
        <v>2.6955</v>
      </c>
      <c r="N26" s="54">
        <v>0</v>
      </c>
      <c r="O26" s="54">
        <v>0.20424</v>
      </c>
      <c r="P26" s="54">
        <v>10.10872</v>
      </c>
      <c r="Q26" s="54">
        <v>9.1876999999999995</v>
      </c>
      <c r="R26" s="54">
        <v>34.069479999999999</v>
      </c>
      <c r="S26" s="54">
        <v>136.33439999999999</v>
      </c>
      <c r="T26" s="54">
        <v>0</v>
      </c>
      <c r="U26" s="54">
        <v>426.34399999999999</v>
      </c>
      <c r="V26" s="54">
        <v>129.97498999999999</v>
      </c>
      <c r="W26" s="54">
        <v>329.40949999999998</v>
      </c>
      <c r="X26" s="54">
        <v>198.3075</v>
      </c>
      <c r="Y26" s="54">
        <v>1283.2795000000001</v>
      </c>
      <c r="Z26" s="54">
        <v>4.7810499999999996</v>
      </c>
      <c r="AA26" s="54">
        <v>2275.75551</v>
      </c>
      <c r="AB26" s="54">
        <v>67.817549999999997</v>
      </c>
      <c r="AC26" s="54">
        <v>2729.2965199999999</v>
      </c>
      <c r="AD26" s="54">
        <v>13.61443</v>
      </c>
      <c r="AE26" s="54">
        <v>11.787100000000001</v>
      </c>
      <c r="AF26" s="54">
        <v>56.655200000000001</v>
      </c>
      <c r="AG26" s="54">
        <v>514.779</v>
      </c>
      <c r="AH26" s="54">
        <v>1.54203</v>
      </c>
      <c r="AI26" s="54">
        <v>5.99777</v>
      </c>
      <c r="AJ26" s="54">
        <v>31.5273</v>
      </c>
      <c r="AK26" s="54">
        <v>8.5928500000000003</v>
      </c>
      <c r="AL26" s="54">
        <v>7.4718200000000001</v>
      </c>
      <c r="AM26" s="54">
        <v>0</v>
      </c>
      <c r="AN26" s="54">
        <v>0</v>
      </c>
      <c r="AO26" s="54">
        <v>0</v>
      </c>
      <c r="AP26" s="54">
        <v>0</v>
      </c>
      <c r="AQ26" s="54">
        <v>0</v>
      </c>
      <c r="AR26" s="54">
        <v>0</v>
      </c>
      <c r="AS26" s="54">
        <v>0</v>
      </c>
      <c r="AT26" s="54">
        <v>0</v>
      </c>
      <c r="AU26" s="54">
        <v>0</v>
      </c>
      <c r="AV26" s="54">
        <v>20</v>
      </c>
      <c r="AW26" s="54">
        <v>0</v>
      </c>
      <c r="AX26" s="54">
        <v>0</v>
      </c>
      <c r="AY26" s="60">
        <v>20</v>
      </c>
    </row>
    <row r="27" spans="1:51" ht="15.75" x14ac:dyDescent="0.25">
      <c r="A27" s="43">
        <v>39</v>
      </c>
      <c r="B27" s="44">
        <v>4157</v>
      </c>
      <c r="C27" s="54">
        <v>1</v>
      </c>
      <c r="D27" s="54">
        <v>0</v>
      </c>
      <c r="E27" s="54">
        <v>0</v>
      </c>
      <c r="F27" s="54">
        <v>0</v>
      </c>
      <c r="G27" s="54">
        <v>500</v>
      </c>
      <c r="H27" s="54">
        <v>3</v>
      </c>
      <c r="I27" s="54">
        <v>5</v>
      </c>
      <c r="J27" s="54">
        <v>8.2090499999999995</v>
      </c>
      <c r="K27" s="54">
        <v>5.6754800000000003</v>
      </c>
      <c r="L27" s="54">
        <v>2.5335800000000002</v>
      </c>
      <c r="M27" s="54">
        <v>2.9039999999999999</v>
      </c>
      <c r="N27" s="54">
        <v>2.6937500000000001</v>
      </c>
      <c r="O27" s="54">
        <v>2.2653300000000001</v>
      </c>
      <c r="P27" s="54">
        <v>2.6352699999999998</v>
      </c>
      <c r="Q27" s="54">
        <v>0</v>
      </c>
      <c r="R27" s="54">
        <v>12.067500000000001</v>
      </c>
      <c r="S27" s="54">
        <v>385.54592000000002</v>
      </c>
      <c r="T27" s="54">
        <v>0</v>
      </c>
      <c r="U27" s="54">
        <v>1165.0305000000001</v>
      </c>
      <c r="V27" s="54">
        <v>285.80925999999999</v>
      </c>
      <c r="W27" s="54">
        <v>144.56899999999999</v>
      </c>
      <c r="X27" s="54">
        <v>518.45249999999999</v>
      </c>
      <c r="Y27" s="54">
        <v>1939.28</v>
      </c>
      <c r="Z27" s="54">
        <v>10.562670000000001</v>
      </c>
      <c r="AA27" s="54">
        <v>2850.59</v>
      </c>
      <c r="AB27" s="54">
        <v>75.363650000000007</v>
      </c>
      <c r="AC27" s="54">
        <v>2978.4859999999999</v>
      </c>
      <c r="AD27" s="54">
        <v>25.63382</v>
      </c>
      <c r="AE27" s="54">
        <v>28.398499999999999</v>
      </c>
      <c r="AF27" s="54">
        <v>59.908450000000002</v>
      </c>
      <c r="AG27" s="54">
        <v>654.73199999999997</v>
      </c>
      <c r="AH27" s="54">
        <v>2.08101</v>
      </c>
      <c r="AI27" s="54">
        <v>6.7822899999999997</v>
      </c>
      <c r="AJ27" s="54">
        <v>67.012249999999995</v>
      </c>
      <c r="AK27" s="54">
        <v>2.1589</v>
      </c>
      <c r="AL27" s="54">
        <v>6.4166600000000003</v>
      </c>
      <c r="AM27" s="54">
        <v>0</v>
      </c>
      <c r="AN27" s="54">
        <v>0</v>
      </c>
      <c r="AO27" s="54">
        <v>0</v>
      </c>
      <c r="AP27" s="54">
        <v>0</v>
      </c>
      <c r="AQ27" s="54">
        <v>0</v>
      </c>
      <c r="AR27" s="54">
        <v>0</v>
      </c>
      <c r="AS27" s="54">
        <v>5.2</v>
      </c>
      <c r="AT27" s="54">
        <v>0</v>
      </c>
      <c r="AU27" s="54">
        <v>0</v>
      </c>
      <c r="AV27" s="54">
        <v>16.7</v>
      </c>
      <c r="AW27" s="54">
        <v>5</v>
      </c>
      <c r="AX27" s="54">
        <v>0</v>
      </c>
      <c r="AY27" s="60">
        <v>26.9</v>
      </c>
    </row>
    <row r="28" spans="1:51" ht="15.75" x14ac:dyDescent="0.25">
      <c r="A28" s="43">
        <v>40</v>
      </c>
      <c r="B28" s="44">
        <v>4286</v>
      </c>
      <c r="C28" s="54">
        <v>1</v>
      </c>
      <c r="D28" s="54">
        <v>0</v>
      </c>
      <c r="E28" s="54">
        <v>0</v>
      </c>
      <c r="F28" s="54">
        <v>1</v>
      </c>
      <c r="G28" s="54">
        <v>200</v>
      </c>
      <c r="H28" s="54">
        <v>1</v>
      </c>
      <c r="I28" s="54">
        <v>2</v>
      </c>
      <c r="J28" s="54">
        <v>0</v>
      </c>
      <c r="K28" s="54">
        <v>0</v>
      </c>
      <c r="L28" s="54">
        <v>0</v>
      </c>
      <c r="M28" s="54">
        <v>5.8628</v>
      </c>
      <c r="N28" s="54">
        <v>0</v>
      </c>
      <c r="O28" s="54">
        <v>0</v>
      </c>
      <c r="P28" s="54">
        <v>12.8833</v>
      </c>
      <c r="Q28" s="54">
        <v>0</v>
      </c>
      <c r="R28" s="54">
        <v>61.606949999999998</v>
      </c>
      <c r="S28" s="54">
        <v>182.35928999999999</v>
      </c>
      <c r="T28" s="54">
        <v>0</v>
      </c>
      <c r="U28" s="54">
        <v>710.75599999999997</v>
      </c>
      <c r="V28" s="54">
        <v>141.10939999999999</v>
      </c>
      <c r="W28" s="54">
        <v>148.80000000000001</v>
      </c>
      <c r="X28" s="54">
        <v>606.63499999999999</v>
      </c>
      <c r="Y28" s="54">
        <v>1496.79</v>
      </c>
      <c r="Z28" s="54">
        <v>10.05035</v>
      </c>
      <c r="AA28" s="54">
        <v>3171.1849999999999</v>
      </c>
      <c r="AB28" s="54">
        <v>75.082499999999996</v>
      </c>
      <c r="AC28" s="54">
        <v>2911.9479999999999</v>
      </c>
      <c r="AD28" s="54">
        <v>11.455780000000001</v>
      </c>
      <c r="AE28" s="54">
        <v>39.856499999999997</v>
      </c>
      <c r="AF28" s="54">
        <v>73.474299999999999</v>
      </c>
      <c r="AG28" s="54">
        <v>185.98</v>
      </c>
      <c r="AH28" s="54">
        <v>2.53945</v>
      </c>
      <c r="AI28" s="54">
        <v>1.3279000000000001</v>
      </c>
      <c r="AJ28" s="54">
        <v>40.962499999999999</v>
      </c>
      <c r="AK28" s="54">
        <v>0</v>
      </c>
      <c r="AL28" s="54">
        <v>11.042400000000001</v>
      </c>
      <c r="AM28" s="54">
        <v>0</v>
      </c>
      <c r="AN28" s="54">
        <v>0</v>
      </c>
      <c r="AO28" s="54">
        <v>0</v>
      </c>
      <c r="AP28" s="54">
        <v>0</v>
      </c>
      <c r="AQ28" s="54">
        <v>0</v>
      </c>
      <c r="AR28" s="54">
        <v>0</v>
      </c>
      <c r="AS28" s="54">
        <v>0.6</v>
      </c>
      <c r="AT28" s="54">
        <v>0</v>
      </c>
      <c r="AU28" s="54">
        <v>0</v>
      </c>
      <c r="AV28" s="54">
        <v>20</v>
      </c>
      <c r="AW28" s="54">
        <v>0</v>
      </c>
      <c r="AX28" s="54">
        <v>0</v>
      </c>
      <c r="AY28" s="60">
        <v>20.6</v>
      </c>
    </row>
    <row r="29" spans="1:51" ht="15.75" x14ac:dyDescent="0.25">
      <c r="A29" s="43">
        <v>41</v>
      </c>
      <c r="B29" s="44">
        <v>4154</v>
      </c>
      <c r="C29" s="54">
        <v>1</v>
      </c>
      <c r="D29" s="54">
        <v>0</v>
      </c>
      <c r="E29" s="54">
        <v>0</v>
      </c>
      <c r="F29" s="54">
        <v>0</v>
      </c>
      <c r="G29" s="54">
        <v>400</v>
      </c>
      <c r="H29" s="54">
        <v>1</v>
      </c>
      <c r="I29" s="54">
        <v>5</v>
      </c>
      <c r="J29" s="54">
        <v>3.7048000000000001</v>
      </c>
      <c r="K29" s="54">
        <v>1.3248</v>
      </c>
      <c r="L29" s="54">
        <v>2.38</v>
      </c>
      <c r="M29" s="54">
        <v>0.52973000000000003</v>
      </c>
      <c r="N29" s="54">
        <v>1.02105</v>
      </c>
      <c r="O29" s="54">
        <v>1.0959000000000001</v>
      </c>
      <c r="P29" s="54">
        <v>13.351139999999999</v>
      </c>
      <c r="Q29" s="54">
        <v>11.464740000000001</v>
      </c>
      <c r="R29" s="54">
        <v>24.206340000000001</v>
      </c>
      <c r="S29" s="54">
        <v>137.73218</v>
      </c>
      <c r="T29" s="54">
        <v>0</v>
      </c>
      <c r="U29" s="54">
        <v>525.25099999999998</v>
      </c>
      <c r="V29" s="54">
        <v>96.432029999999997</v>
      </c>
      <c r="W29" s="54">
        <v>231.88200000000001</v>
      </c>
      <c r="X29" s="54">
        <v>113.7655</v>
      </c>
      <c r="Y29" s="54">
        <v>1217.6510000000001</v>
      </c>
      <c r="Z29" s="54">
        <v>5.3425000000000002</v>
      </c>
      <c r="AA29" s="54">
        <v>2471.9390100000001</v>
      </c>
      <c r="AB29" s="54">
        <v>91.221819999999994</v>
      </c>
      <c r="AC29" s="54">
        <v>2167.0980199999999</v>
      </c>
      <c r="AD29" s="54">
        <v>13.45574</v>
      </c>
      <c r="AE29" s="54">
        <v>8.6129999999999995</v>
      </c>
      <c r="AF29" s="54">
        <v>52.98068</v>
      </c>
      <c r="AG29" s="54">
        <v>474.23399999999998</v>
      </c>
      <c r="AH29" s="54">
        <v>1.68144</v>
      </c>
      <c r="AI29" s="54">
        <v>10.39038</v>
      </c>
      <c r="AJ29" s="54">
        <v>70.9863</v>
      </c>
      <c r="AK29" s="54">
        <v>18.3294</v>
      </c>
      <c r="AL29" s="54">
        <v>5.9617699999999996</v>
      </c>
      <c r="AM29" s="54">
        <v>0</v>
      </c>
      <c r="AN29" s="54">
        <v>0</v>
      </c>
      <c r="AO29" s="54">
        <v>0</v>
      </c>
      <c r="AP29" s="54">
        <v>0</v>
      </c>
      <c r="AQ29" s="54">
        <v>0</v>
      </c>
      <c r="AR29" s="54">
        <v>0</v>
      </c>
      <c r="AS29" s="54">
        <v>2.4</v>
      </c>
      <c r="AT29" s="54">
        <v>0</v>
      </c>
      <c r="AU29" s="54">
        <v>0</v>
      </c>
      <c r="AV29" s="54">
        <v>20</v>
      </c>
      <c r="AW29" s="54">
        <v>5</v>
      </c>
      <c r="AX29" s="54">
        <v>0</v>
      </c>
      <c r="AY29" s="60">
        <v>27.4</v>
      </c>
    </row>
    <row r="30" spans="1:51" ht="15.75" x14ac:dyDescent="0.25">
      <c r="A30" s="43">
        <v>42</v>
      </c>
      <c r="B30" s="44">
        <v>4210</v>
      </c>
      <c r="C30" s="54">
        <v>1</v>
      </c>
      <c r="D30" s="54">
        <v>0</v>
      </c>
      <c r="E30" s="54">
        <v>0</v>
      </c>
      <c r="F30" s="54">
        <v>0</v>
      </c>
      <c r="G30" s="54">
        <v>350</v>
      </c>
      <c r="H30" s="54">
        <v>1</v>
      </c>
      <c r="I30" s="54">
        <v>5</v>
      </c>
      <c r="J30" s="54">
        <v>10.325699999999999</v>
      </c>
      <c r="K30" s="54">
        <v>4.6826999999999996</v>
      </c>
      <c r="L30" s="54">
        <v>5.6429999999999998</v>
      </c>
      <c r="M30" s="54">
        <v>3.0935999999999999</v>
      </c>
      <c r="N30" s="54">
        <v>1.6561999999999999</v>
      </c>
      <c r="O30" s="54">
        <v>0</v>
      </c>
      <c r="P30" s="54">
        <v>8.0503</v>
      </c>
      <c r="Q30" s="54">
        <v>0</v>
      </c>
      <c r="R30" s="54">
        <v>35.382399999999997</v>
      </c>
      <c r="S30" s="54">
        <v>179.93808000000001</v>
      </c>
      <c r="T30" s="54">
        <v>0</v>
      </c>
      <c r="U30" s="54">
        <v>425.94400000000002</v>
      </c>
      <c r="V30" s="54">
        <v>214.71960000000001</v>
      </c>
      <c r="W30" s="54">
        <v>256.57</v>
      </c>
      <c r="X30" s="54">
        <v>189.91</v>
      </c>
      <c r="Y30" s="54">
        <v>1930.96</v>
      </c>
      <c r="Z30" s="54">
        <v>13.7174</v>
      </c>
      <c r="AA30" s="54">
        <v>2331.98</v>
      </c>
      <c r="AB30" s="54">
        <v>112.9408</v>
      </c>
      <c r="AC30" s="54">
        <v>3707.7719999999999</v>
      </c>
      <c r="AD30" s="54">
        <v>19.71518</v>
      </c>
      <c r="AE30" s="54">
        <v>24.315000000000001</v>
      </c>
      <c r="AF30" s="54">
        <v>71.344099999999997</v>
      </c>
      <c r="AG30" s="54">
        <v>269.2</v>
      </c>
      <c r="AH30" s="54">
        <v>2.0625800000000001</v>
      </c>
      <c r="AI30" s="54">
        <v>4.7030000000000003</v>
      </c>
      <c r="AJ30" s="54">
        <v>107.203</v>
      </c>
      <c r="AK30" s="54">
        <v>0.18</v>
      </c>
      <c r="AL30" s="54">
        <v>10.129200000000001</v>
      </c>
      <c r="AM30" s="54">
        <v>0</v>
      </c>
      <c r="AN30" s="54">
        <v>0</v>
      </c>
      <c r="AO30" s="54">
        <v>0</v>
      </c>
      <c r="AP30" s="54">
        <v>0</v>
      </c>
      <c r="AQ30" s="54">
        <v>0</v>
      </c>
      <c r="AR30" s="54">
        <v>0</v>
      </c>
      <c r="AS30" s="54">
        <v>0.9</v>
      </c>
      <c r="AT30" s="54">
        <v>0</v>
      </c>
      <c r="AU30" s="54">
        <v>0</v>
      </c>
      <c r="AV30" s="54">
        <v>20</v>
      </c>
      <c r="AW30" s="54">
        <v>5</v>
      </c>
      <c r="AX30" s="54">
        <v>0</v>
      </c>
      <c r="AY30" s="60">
        <v>25.9</v>
      </c>
    </row>
    <row r="31" spans="1:51" ht="15.75" x14ac:dyDescent="0.25">
      <c r="A31" s="43">
        <v>43</v>
      </c>
      <c r="B31" s="44">
        <v>4209</v>
      </c>
      <c r="C31" s="54">
        <v>1</v>
      </c>
      <c r="D31" s="54">
        <v>0</v>
      </c>
      <c r="E31" s="54">
        <v>0</v>
      </c>
      <c r="F31" s="54">
        <v>1</v>
      </c>
      <c r="G31" s="54">
        <v>450</v>
      </c>
      <c r="H31" s="54">
        <v>1</v>
      </c>
      <c r="I31" s="54">
        <v>4</v>
      </c>
      <c r="J31" s="54">
        <v>4.7178000000000004</v>
      </c>
      <c r="K31" s="54">
        <v>3.7038000000000002</v>
      </c>
      <c r="L31" s="54">
        <v>1.014</v>
      </c>
      <c r="M31" s="54">
        <v>1.67265</v>
      </c>
      <c r="N31" s="54">
        <v>0.48599999999999999</v>
      </c>
      <c r="O31" s="54">
        <v>0.62524999999999997</v>
      </c>
      <c r="P31" s="54">
        <v>0</v>
      </c>
      <c r="Q31" s="54">
        <v>0</v>
      </c>
      <c r="R31" s="54">
        <v>5.92035</v>
      </c>
      <c r="S31" s="54">
        <v>106.24446</v>
      </c>
      <c r="T31" s="54">
        <v>0</v>
      </c>
      <c r="U31" s="54">
        <v>588.67499999999995</v>
      </c>
      <c r="V31" s="54">
        <v>119.3873</v>
      </c>
      <c r="W31" s="54">
        <v>7.625</v>
      </c>
      <c r="X31" s="54">
        <v>955.76499999999999</v>
      </c>
      <c r="Y31" s="54">
        <v>674.21500000000003</v>
      </c>
      <c r="Z31" s="54">
        <v>24.321549999999998</v>
      </c>
      <c r="AA31" s="54">
        <v>1246.4449999999999</v>
      </c>
      <c r="AB31" s="54">
        <v>25.755400000000002</v>
      </c>
      <c r="AC31" s="54">
        <v>1407.825</v>
      </c>
      <c r="AD31" s="54">
        <v>3.0935700000000002</v>
      </c>
      <c r="AE31" s="54">
        <v>16.077000000000002</v>
      </c>
      <c r="AF31" s="54">
        <v>13.061299999999999</v>
      </c>
      <c r="AG31" s="54">
        <v>684.01</v>
      </c>
      <c r="AH31" s="54">
        <v>2.4605000000000001</v>
      </c>
      <c r="AI31" s="54">
        <v>7.3409000000000004</v>
      </c>
      <c r="AJ31" s="54">
        <v>82.750500000000002</v>
      </c>
      <c r="AK31" s="54">
        <v>4.59</v>
      </c>
      <c r="AL31" s="54">
        <v>5.6349499999999999</v>
      </c>
      <c r="AM31" s="54">
        <v>0</v>
      </c>
      <c r="AN31" s="54">
        <v>0</v>
      </c>
      <c r="AO31" s="54">
        <v>0</v>
      </c>
      <c r="AP31" s="54">
        <v>0</v>
      </c>
      <c r="AQ31" s="54">
        <v>0</v>
      </c>
      <c r="AR31" s="54">
        <v>0</v>
      </c>
      <c r="AS31" s="54">
        <v>0</v>
      </c>
      <c r="AT31" s="54">
        <v>0</v>
      </c>
      <c r="AU31" s="54">
        <v>0</v>
      </c>
      <c r="AV31" s="54">
        <v>20</v>
      </c>
      <c r="AW31" s="54">
        <v>5</v>
      </c>
      <c r="AX31" s="54">
        <v>0</v>
      </c>
      <c r="AY31" s="60">
        <v>25</v>
      </c>
    </row>
    <row r="32" spans="1:51" ht="15.75" x14ac:dyDescent="0.25">
      <c r="A32" s="43">
        <v>45</v>
      </c>
      <c r="B32" s="44">
        <v>4211</v>
      </c>
      <c r="C32" s="54">
        <v>1</v>
      </c>
      <c r="D32" s="54">
        <v>0</v>
      </c>
      <c r="E32" s="54">
        <v>1</v>
      </c>
      <c r="F32" s="54">
        <v>0</v>
      </c>
      <c r="G32" s="54">
        <v>500</v>
      </c>
      <c r="H32" s="54">
        <v>2</v>
      </c>
      <c r="I32" s="54">
        <v>4</v>
      </c>
      <c r="J32" s="54">
        <v>1.0541</v>
      </c>
      <c r="K32" s="54">
        <v>0.66690000000000005</v>
      </c>
      <c r="L32" s="54">
        <v>0.38719999999999999</v>
      </c>
      <c r="M32" s="54">
        <v>2.1295999999999999</v>
      </c>
      <c r="N32" s="54">
        <v>1.68022</v>
      </c>
      <c r="O32" s="54">
        <v>0.81720000000000004</v>
      </c>
      <c r="P32" s="54">
        <v>2.6619999999999999</v>
      </c>
      <c r="Q32" s="54">
        <v>0</v>
      </c>
      <c r="R32" s="54">
        <v>1.7423999999999999</v>
      </c>
      <c r="S32" s="54">
        <v>120.35796999999999</v>
      </c>
      <c r="T32" s="54">
        <v>0</v>
      </c>
      <c r="U32" s="54">
        <v>474.05399999999997</v>
      </c>
      <c r="V32" s="54">
        <v>253.53710000000001</v>
      </c>
      <c r="W32" s="54">
        <v>108.15</v>
      </c>
      <c r="X32" s="54">
        <v>182.346</v>
      </c>
      <c r="Y32" s="54">
        <v>1310.7460000000001</v>
      </c>
      <c r="Z32" s="54">
        <v>4.75678</v>
      </c>
      <c r="AA32" s="54">
        <v>2951.58401</v>
      </c>
      <c r="AB32" s="54">
        <v>50.573059999999998</v>
      </c>
      <c r="AC32" s="54">
        <v>1671.896</v>
      </c>
      <c r="AD32" s="54">
        <v>4.0522900000000002</v>
      </c>
      <c r="AE32" s="54">
        <v>11.9114</v>
      </c>
      <c r="AF32" s="54">
        <v>13.428800000000001</v>
      </c>
      <c r="AG32" s="54">
        <v>172.548</v>
      </c>
      <c r="AH32" s="54">
        <v>1.8187500000000001</v>
      </c>
      <c r="AI32" s="54">
        <v>1.2181</v>
      </c>
      <c r="AJ32" s="54">
        <v>65.227199999999996</v>
      </c>
      <c r="AK32" s="54">
        <v>1.3620000000000001</v>
      </c>
      <c r="AL32" s="54">
        <v>2.0445600000000002</v>
      </c>
      <c r="AM32" s="54">
        <v>0</v>
      </c>
      <c r="AN32" s="54">
        <v>0</v>
      </c>
      <c r="AO32" s="54">
        <v>0</v>
      </c>
      <c r="AP32" s="54">
        <v>0</v>
      </c>
      <c r="AQ32" s="54">
        <v>0</v>
      </c>
      <c r="AR32" s="54">
        <v>0</v>
      </c>
      <c r="AS32" s="54">
        <v>8</v>
      </c>
      <c r="AT32" s="54">
        <v>0</v>
      </c>
      <c r="AU32" s="54">
        <v>0</v>
      </c>
      <c r="AV32" s="54">
        <v>6.5</v>
      </c>
      <c r="AW32" s="54">
        <v>5</v>
      </c>
      <c r="AX32" s="54">
        <v>0</v>
      </c>
      <c r="AY32" s="60">
        <v>19.600000000000001</v>
      </c>
    </row>
    <row r="33" spans="1:51" ht="15.75" x14ac:dyDescent="0.25">
      <c r="A33" s="43">
        <v>48</v>
      </c>
      <c r="B33" s="44">
        <v>4214</v>
      </c>
      <c r="C33" s="54">
        <v>1</v>
      </c>
      <c r="D33" s="54">
        <v>0</v>
      </c>
      <c r="E33" s="54">
        <v>0</v>
      </c>
      <c r="F33" s="54">
        <v>0</v>
      </c>
      <c r="G33" s="54">
        <v>400</v>
      </c>
      <c r="H33" s="54">
        <v>2</v>
      </c>
      <c r="I33" s="54">
        <v>4</v>
      </c>
      <c r="J33" s="54">
        <v>2.2459500000000001</v>
      </c>
      <c r="K33" s="54">
        <v>0.66690000000000005</v>
      </c>
      <c r="L33" s="54">
        <v>1.5790500000000001</v>
      </c>
      <c r="M33" s="54">
        <v>1.0815699999999999</v>
      </c>
      <c r="N33" s="54">
        <v>2.5781999999999998</v>
      </c>
      <c r="O33" s="54">
        <v>0.60270000000000001</v>
      </c>
      <c r="P33" s="54">
        <v>15.777900000000001</v>
      </c>
      <c r="Q33" s="54">
        <v>0</v>
      </c>
      <c r="R33" s="54">
        <v>4.2314299999999996</v>
      </c>
      <c r="S33" s="54">
        <v>333.80005999999997</v>
      </c>
      <c r="T33" s="54">
        <v>0</v>
      </c>
      <c r="U33" s="54">
        <v>479.61149999999998</v>
      </c>
      <c r="V33" s="54">
        <v>137.62799999999999</v>
      </c>
      <c r="W33" s="54">
        <v>267.76499999999999</v>
      </c>
      <c r="X33" s="54">
        <v>259.71899999999999</v>
      </c>
      <c r="Y33" s="54">
        <v>1335.19651</v>
      </c>
      <c r="Z33" s="54">
        <v>14.331580000000001</v>
      </c>
      <c r="AA33" s="54">
        <v>3006.7230100000002</v>
      </c>
      <c r="AB33" s="54">
        <v>125.08772</v>
      </c>
      <c r="AC33" s="54">
        <v>2554.1540199999999</v>
      </c>
      <c r="AD33" s="54">
        <v>10.586539999999999</v>
      </c>
      <c r="AE33" s="54">
        <v>23.211749999999999</v>
      </c>
      <c r="AF33" s="54">
        <v>31.549910000000001</v>
      </c>
      <c r="AG33" s="54">
        <v>30.762</v>
      </c>
      <c r="AH33" s="54">
        <v>3.0212300000000001</v>
      </c>
      <c r="AI33" s="54">
        <v>6.8107199999999999</v>
      </c>
      <c r="AJ33" s="54">
        <v>155.88</v>
      </c>
      <c r="AK33" s="54">
        <v>0.18975</v>
      </c>
      <c r="AL33" s="54">
        <v>3.29637</v>
      </c>
      <c r="AM33" s="54">
        <v>0</v>
      </c>
      <c r="AN33" s="54">
        <v>0</v>
      </c>
      <c r="AO33" s="54">
        <v>0</v>
      </c>
      <c r="AP33" s="54">
        <v>0</v>
      </c>
      <c r="AQ33" s="54">
        <v>0</v>
      </c>
      <c r="AR33" s="54">
        <v>0</v>
      </c>
      <c r="AS33" s="54">
        <v>1</v>
      </c>
      <c r="AT33" s="54">
        <v>0</v>
      </c>
      <c r="AU33" s="54">
        <v>0</v>
      </c>
      <c r="AV33" s="54">
        <v>20</v>
      </c>
      <c r="AW33" s="54">
        <v>5</v>
      </c>
      <c r="AX33" s="54">
        <v>0</v>
      </c>
      <c r="AY33" s="60">
        <v>26</v>
      </c>
    </row>
    <row r="34" spans="1:51" ht="15.75" x14ac:dyDescent="0.25">
      <c r="A34" s="43">
        <v>49</v>
      </c>
      <c r="B34" s="44">
        <v>4206</v>
      </c>
      <c r="C34" s="54">
        <v>1</v>
      </c>
      <c r="D34" s="54">
        <v>0</v>
      </c>
      <c r="E34" s="54">
        <v>0</v>
      </c>
      <c r="F34" s="54">
        <v>1</v>
      </c>
      <c r="G34" s="54">
        <v>1200</v>
      </c>
      <c r="H34" s="54">
        <v>2</v>
      </c>
      <c r="I34" s="54">
        <v>2</v>
      </c>
      <c r="J34" s="54">
        <v>3.5977999999999999</v>
      </c>
      <c r="K34" s="54">
        <v>0</v>
      </c>
      <c r="L34" s="54">
        <v>3.5977999999999999</v>
      </c>
      <c r="M34" s="54">
        <v>0.92649999999999999</v>
      </c>
      <c r="N34" s="54">
        <v>0</v>
      </c>
      <c r="O34" s="54">
        <v>0.72540000000000004</v>
      </c>
      <c r="P34" s="54">
        <v>2.9293999999999998</v>
      </c>
      <c r="Q34" s="54">
        <v>0</v>
      </c>
      <c r="R34" s="54">
        <v>17.989000000000001</v>
      </c>
      <c r="S34" s="54">
        <v>373.80691000000002</v>
      </c>
      <c r="T34" s="54">
        <v>0</v>
      </c>
      <c r="U34" s="54">
        <v>458.12400000000002</v>
      </c>
      <c r="V34" s="54">
        <v>88.055800000000005</v>
      </c>
      <c r="W34" s="54">
        <v>104.66</v>
      </c>
      <c r="X34" s="54">
        <v>227.88</v>
      </c>
      <c r="Y34" s="54">
        <v>986.58</v>
      </c>
      <c r="Z34" s="54">
        <v>5.6253000000000002</v>
      </c>
      <c r="AA34" s="54">
        <v>1063.25</v>
      </c>
      <c r="AB34" s="54">
        <v>37.365099999999998</v>
      </c>
      <c r="AC34" s="54">
        <v>1847.2919999999999</v>
      </c>
      <c r="AD34" s="54">
        <v>16.410240000000002</v>
      </c>
      <c r="AE34" s="54">
        <v>8.3119999999999994</v>
      </c>
      <c r="AF34" s="54">
        <v>53.350299999999997</v>
      </c>
      <c r="AG34" s="54">
        <v>80.28</v>
      </c>
      <c r="AH34" s="54">
        <v>0.84774000000000005</v>
      </c>
      <c r="AI34" s="54">
        <v>2.2393999999999998</v>
      </c>
      <c r="AJ34" s="54">
        <v>30.817</v>
      </c>
      <c r="AK34" s="54">
        <v>0.61199999999999999</v>
      </c>
      <c r="AL34" s="54">
        <v>2.7486999999999999</v>
      </c>
      <c r="AM34" s="54">
        <v>0</v>
      </c>
      <c r="AN34" s="54">
        <v>0</v>
      </c>
      <c r="AO34" s="54">
        <v>0</v>
      </c>
      <c r="AP34" s="54">
        <v>0</v>
      </c>
      <c r="AQ34" s="54">
        <v>0</v>
      </c>
      <c r="AR34" s="54">
        <v>0</v>
      </c>
      <c r="AS34" s="54">
        <v>1.4</v>
      </c>
      <c r="AT34" s="54">
        <v>0</v>
      </c>
      <c r="AU34" s="54">
        <v>0</v>
      </c>
      <c r="AV34" s="54">
        <v>16.899999999999999</v>
      </c>
      <c r="AW34" s="54">
        <v>0</v>
      </c>
      <c r="AX34" s="54">
        <v>0</v>
      </c>
      <c r="AY34" s="60">
        <v>18.399999999999999</v>
      </c>
    </row>
    <row r="35" spans="1:51" ht="15.75" x14ac:dyDescent="0.25">
      <c r="A35" s="43">
        <v>50</v>
      </c>
      <c r="B35" s="44">
        <v>4208</v>
      </c>
      <c r="C35" s="54">
        <v>1</v>
      </c>
      <c r="D35" s="54">
        <v>0</v>
      </c>
      <c r="E35" s="54">
        <v>0</v>
      </c>
      <c r="F35" s="54">
        <v>0</v>
      </c>
      <c r="G35" s="54">
        <v>500</v>
      </c>
      <c r="H35" s="54">
        <v>1</v>
      </c>
      <c r="I35" s="54">
        <v>3</v>
      </c>
      <c r="J35" s="54">
        <v>5.6539000000000001</v>
      </c>
      <c r="K35" s="54">
        <v>1.5609</v>
      </c>
      <c r="L35" s="54">
        <v>4.093</v>
      </c>
      <c r="M35" s="54">
        <v>0.5202</v>
      </c>
      <c r="N35" s="54">
        <v>0.64480000000000004</v>
      </c>
      <c r="O35" s="54">
        <v>1.0909500000000001</v>
      </c>
      <c r="P35" s="54">
        <v>2.3855400000000002</v>
      </c>
      <c r="Q35" s="54">
        <v>0</v>
      </c>
      <c r="R35" s="54">
        <v>8.8237199999999998</v>
      </c>
      <c r="S35" s="54">
        <v>245.48314999999999</v>
      </c>
      <c r="T35" s="54">
        <v>0</v>
      </c>
      <c r="U35" s="54">
        <v>656.03</v>
      </c>
      <c r="V35" s="54">
        <v>215.53522000000001</v>
      </c>
      <c r="W35" s="54">
        <v>79.575999999999993</v>
      </c>
      <c r="X35" s="54">
        <v>313.71499999999997</v>
      </c>
      <c r="Y35" s="54">
        <v>1355.326</v>
      </c>
      <c r="Z35" s="54">
        <v>8.2833000000000006</v>
      </c>
      <c r="AA35" s="54">
        <v>1434.6959999999999</v>
      </c>
      <c r="AB35" s="54">
        <v>36.55406</v>
      </c>
      <c r="AC35" s="54">
        <v>2477.547</v>
      </c>
      <c r="AD35" s="54">
        <v>17.487220000000001</v>
      </c>
      <c r="AE35" s="54">
        <v>12.217000000000001</v>
      </c>
      <c r="AF35" s="54">
        <v>41.365940000000002</v>
      </c>
      <c r="AG35" s="54">
        <v>213.14099999999999</v>
      </c>
      <c r="AH35" s="54">
        <v>0.56225000000000003</v>
      </c>
      <c r="AI35" s="54">
        <v>1.58467</v>
      </c>
      <c r="AJ35" s="54">
        <v>11.5268</v>
      </c>
      <c r="AK35" s="54">
        <v>2.7408000000000001</v>
      </c>
      <c r="AL35" s="54">
        <v>5.11111</v>
      </c>
      <c r="AM35" s="54">
        <v>0</v>
      </c>
      <c r="AN35" s="54">
        <v>0</v>
      </c>
      <c r="AO35" s="54">
        <v>0</v>
      </c>
      <c r="AP35" s="54">
        <v>0</v>
      </c>
      <c r="AQ35" s="54">
        <v>0</v>
      </c>
      <c r="AR35" s="54">
        <v>0</v>
      </c>
      <c r="AS35" s="54">
        <v>1.9</v>
      </c>
      <c r="AT35" s="54">
        <v>0</v>
      </c>
      <c r="AU35" s="54">
        <v>0</v>
      </c>
      <c r="AV35" s="54">
        <v>7.4</v>
      </c>
      <c r="AW35" s="54">
        <v>5</v>
      </c>
      <c r="AX35" s="54">
        <v>0</v>
      </c>
      <c r="AY35" s="60">
        <v>14.3</v>
      </c>
    </row>
    <row r="36" spans="1:51" ht="15.75" x14ac:dyDescent="0.25">
      <c r="A36" s="43">
        <v>53</v>
      </c>
      <c r="B36" s="44">
        <v>4227</v>
      </c>
      <c r="C36" s="54">
        <v>1</v>
      </c>
      <c r="D36" s="54">
        <v>0</v>
      </c>
      <c r="E36" s="54">
        <v>1</v>
      </c>
      <c r="F36" s="54">
        <v>0</v>
      </c>
      <c r="G36" s="54">
        <v>450</v>
      </c>
      <c r="H36" s="54">
        <v>2</v>
      </c>
      <c r="I36" s="54">
        <v>4</v>
      </c>
      <c r="J36" s="54">
        <v>3.8351999999999999</v>
      </c>
      <c r="K36" s="54">
        <v>0</v>
      </c>
      <c r="L36" s="54">
        <v>3.8351999999999999</v>
      </c>
      <c r="M36" s="54">
        <v>1.22672</v>
      </c>
      <c r="N36" s="54">
        <v>2.4468000000000001</v>
      </c>
      <c r="O36" s="54">
        <v>1.7673000000000001</v>
      </c>
      <c r="P36" s="54">
        <v>7.1886000000000001</v>
      </c>
      <c r="Q36" s="54">
        <v>0</v>
      </c>
      <c r="R36" s="54">
        <v>8.0158699999999996</v>
      </c>
      <c r="S36" s="54">
        <v>434.76898999999997</v>
      </c>
      <c r="T36" s="54">
        <v>0</v>
      </c>
      <c r="U36" s="54">
        <v>773.80250000000001</v>
      </c>
      <c r="V36" s="54">
        <v>149.03455</v>
      </c>
      <c r="W36" s="54">
        <v>494.95499999999998</v>
      </c>
      <c r="X36" s="54">
        <v>294.3</v>
      </c>
      <c r="Y36" s="54">
        <v>1522.9375</v>
      </c>
      <c r="Z36" s="54">
        <v>9.7402700000000006</v>
      </c>
      <c r="AA36" s="54">
        <v>2061.8350099999998</v>
      </c>
      <c r="AB36" s="54">
        <v>65.046670000000006</v>
      </c>
      <c r="AC36" s="54">
        <v>2713.6950000000002</v>
      </c>
      <c r="AD36" s="54">
        <v>30.912220000000001</v>
      </c>
      <c r="AE36" s="54">
        <v>17.798249999999999</v>
      </c>
      <c r="AF36" s="54">
        <v>76.24033</v>
      </c>
      <c r="AG36" s="54">
        <v>368.43</v>
      </c>
      <c r="AH36" s="54">
        <v>1.46898</v>
      </c>
      <c r="AI36" s="54">
        <v>2.5589</v>
      </c>
      <c r="AJ36" s="54">
        <v>33.256999999999998</v>
      </c>
      <c r="AK36" s="54">
        <v>4.8062500000000004</v>
      </c>
      <c r="AL36" s="54">
        <v>3.4400499999999998</v>
      </c>
      <c r="AM36" s="54">
        <v>0</v>
      </c>
      <c r="AN36" s="54">
        <v>0</v>
      </c>
      <c r="AO36" s="54">
        <v>0</v>
      </c>
      <c r="AP36" s="54">
        <v>0</v>
      </c>
      <c r="AQ36" s="54">
        <v>0</v>
      </c>
      <c r="AR36" s="54">
        <v>0</v>
      </c>
      <c r="AS36" s="54">
        <v>2.4</v>
      </c>
      <c r="AT36" s="54">
        <v>0</v>
      </c>
      <c r="AU36" s="54">
        <v>0</v>
      </c>
      <c r="AV36" s="54">
        <v>13.7</v>
      </c>
      <c r="AW36" s="54">
        <v>5</v>
      </c>
      <c r="AX36" s="54">
        <v>0</v>
      </c>
      <c r="AY36" s="60">
        <v>21.1</v>
      </c>
    </row>
    <row r="37" spans="1:51" ht="15.75" x14ac:dyDescent="0.25">
      <c r="A37" s="43">
        <v>54</v>
      </c>
      <c r="B37" s="44">
        <v>4215</v>
      </c>
      <c r="C37" s="54">
        <v>1</v>
      </c>
      <c r="D37" s="54">
        <v>0</v>
      </c>
      <c r="E37" s="54">
        <v>0</v>
      </c>
      <c r="F37" s="54">
        <v>1</v>
      </c>
      <c r="G37" s="54">
        <v>500</v>
      </c>
      <c r="H37" s="54">
        <v>2</v>
      </c>
      <c r="I37" s="54">
        <v>5</v>
      </c>
      <c r="J37" s="54">
        <v>6.3646000000000003</v>
      </c>
      <c r="K37" s="54">
        <v>1.5548999999999999</v>
      </c>
      <c r="L37" s="54">
        <v>4.8097000000000003</v>
      </c>
      <c r="M37" s="54">
        <v>2.6608000000000001</v>
      </c>
      <c r="N37" s="54">
        <v>3.6457000000000002</v>
      </c>
      <c r="O37" s="54">
        <v>0.42799999999999999</v>
      </c>
      <c r="P37" s="54">
        <v>3.4750999999999999</v>
      </c>
      <c r="Q37" s="54">
        <v>0</v>
      </c>
      <c r="R37" s="54">
        <v>11.635199999999999</v>
      </c>
      <c r="S37" s="54">
        <v>212.07810000000001</v>
      </c>
      <c r="T37" s="54">
        <v>0</v>
      </c>
      <c r="U37" s="54">
        <v>788.904</v>
      </c>
      <c r="V37" s="54">
        <v>201.08359999999999</v>
      </c>
      <c r="W37" s="54">
        <v>241.55</v>
      </c>
      <c r="X37" s="54">
        <v>465.39299999999997</v>
      </c>
      <c r="Y37" s="54">
        <v>1418.0409999999999</v>
      </c>
      <c r="Z37" s="54">
        <v>12.423360000000001</v>
      </c>
      <c r="AA37" s="54">
        <v>2823.7860099999998</v>
      </c>
      <c r="AB37" s="54">
        <v>53.929510000000001</v>
      </c>
      <c r="AC37" s="54">
        <v>3680.6640000000002</v>
      </c>
      <c r="AD37" s="54">
        <v>16.810099999999998</v>
      </c>
      <c r="AE37" s="54">
        <v>23.732099999999999</v>
      </c>
      <c r="AF37" s="54">
        <v>49.578989999999997</v>
      </c>
      <c r="AG37" s="54">
        <v>847.47900000000004</v>
      </c>
      <c r="AH37" s="54">
        <v>1.5747899999999999</v>
      </c>
      <c r="AI37" s="54">
        <v>0.78590000000000004</v>
      </c>
      <c r="AJ37" s="54">
        <v>247.88820000000001</v>
      </c>
      <c r="AK37" s="54">
        <v>1.9263999999999999</v>
      </c>
      <c r="AL37" s="54">
        <v>10.895849999999999</v>
      </c>
      <c r="AM37" s="54">
        <v>0</v>
      </c>
      <c r="AN37" s="54">
        <v>0</v>
      </c>
      <c r="AO37" s="54">
        <v>0</v>
      </c>
      <c r="AP37" s="54">
        <v>0</v>
      </c>
      <c r="AQ37" s="54">
        <v>0</v>
      </c>
      <c r="AR37" s="54">
        <v>0</v>
      </c>
      <c r="AS37" s="54">
        <v>0</v>
      </c>
      <c r="AT37" s="54">
        <v>0</v>
      </c>
      <c r="AU37" s="54">
        <v>0</v>
      </c>
      <c r="AV37" s="54">
        <v>20</v>
      </c>
      <c r="AW37" s="54">
        <v>5</v>
      </c>
      <c r="AX37" s="54">
        <v>0</v>
      </c>
      <c r="AY37" s="60">
        <v>25</v>
      </c>
    </row>
    <row r="38" spans="1:51" ht="15.75" x14ac:dyDescent="0.25">
      <c r="A38" s="43">
        <v>55</v>
      </c>
      <c r="B38" s="44">
        <v>4217</v>
      </c>
      <c r="C38" s="54">
        <v>1</v>
      </c>
      <c r="D38" s="54">
        <v>0</v>
      </c>
      <c r="E38" s="54">
        <v>0</v>
      </c>
      <c r="F38" s="54">
        <v>1</v>
      </c>
      <c r="G38" s="54">
        <v>300</v>
      </c>
      <c r="H38" s="54">
        <v>3</v>
      </c>
      <c r="I38" s="54">
        <v>5</v>
      </c>
      <c r="J38" s="54">
        <v>2.8439000000000001</v>
      </c>
      <c r="K38" s="54">
        <v>0.90200000000000002</v>
      </c>
      <c r="L38" s="54">
        <v>1.9419</v>
      </c>
      <c r="M38" s="54">
        <v>2.3027000000000002</v>
      </c>
      <c r="N38" s="54">
        <v>0.14019999999999999</v>
      </c>
      <c r="O38" s="54">
        <v>1.5498000000000001</v>
      </c>
      <c r="P38" s="54">
        <v>7.694</v>
      </c>
      <c r="Q38" s="54">
        <v>0</v>
      </c>
      <c r="R38" s="54">
        <v>21.480799999999999</v>
      </c>
      <c r="S38" s="54">
        <v>99.975960000000001</v>
      </c>
      <c r="T38" s="54">
        <v>0</v>
      </c>
      <c r="U38" s="54">
        <v>762.35599999999999</v>
      </c>
      <c r="V38" s="54">
        <v>134.79839999999999</v>
      </c>
      <c r="W38" s="54">
        <v>179.88</v>
      </c>
      <c r="X38" s="54">
        <v>580.57000000000005</v>
      </c>
      <c r="Y38" s="54">
        <v>1260.28</v>
      </c>
      <c r="Z38" s="54">
        <v>9.6852</v>
      </c>
      <c r="AA38" s="54">
        <v>2693.75</v>
      </c>
      <c r="AB38" s="54">
        <v>87.132300000000001</v>
      </c>
      <c r="AC38" s="54">
        <v>2626.6280000000002</v>
      </c>
      <c r="AD38" s="54">
        <v>12.764720000000001</v>
      </c>
      <c r="AE38" s="54">
        <v>16.146999999999998</v>
      </c>
      <c r="AF38" s="54">
        <v>45.8718</v>
      </c>
      <c r="AG38" s="54">
        <v>404.37</v>
      </c>
      <c r="AH38" s="54">
        <v>2.4922300000000002</v>
      </c>
      <c r="AI38" s="54">
        <v>4.8262999999999998</v>
      </c>
      <c r="AJ38" s="54">
        <v>36.192</v>
      </c>
      <c r="AK38" s="54">
        <v>4.3920000000000003</v>
      </c>
      <c r="AL38" s="54">
        <v>10.056100000000001</v>
      </c>
      <c r="AM38" s="54">
        <v>0</v>
      </c>
      <c r="AN38" s="54">
        <v>0</v>
      </c>
      <c r="AO38" s="54">
        <v>0</v>
      </c>
      <c r="AP38" s="54">
        <v>0</v>
      </c>
      <c r="AQ38" s="54">
        <v>0</v>
      </c>
      <c r="AR38" s="54">
        <v>0</v>
      </c>
      <c r="AS38" s="54">
        <v>0</v>
      </c>
      <c r="AT38" s="54">
        <v>0</v>
      </c>
      <c r="AU38" s="54">
        <v>0</v>
      </c>
      <c r="AV38" s="54">
        <v>20</v>
      </c>
      <c r="AW38" s="54">
        <v>1.2</v>
      </c>
      <c r="AX38" s="54">
        <v>0</v>
      </c>
      <c r="AY38" s="60">
        <v>21.2</v>
      </c>
    </row>
    <row r="39" spans="1:51" ht="15.75" x14ac:dyDescent="0.25">
      <c r="A39" s="43">
        <v>56</v>
      </c>
      <c r="B39" s="44">
        <v>4216</v>
      </c>
      <c r="C39" s="54">
        <v>1</v>
      </c>
      <c r="D39" s="54">
        <v>0</v>
      </c>
      <c r="E39" s="54">
        <v>0</v>
      </c>
      <c r="F39" s="54">
        <v>1</v>
      </c>
      <c r="G39" s="54">
        <v>400</v>
      </c>
      <c r="H39" s="54">
        <v>1</v>
      </c>
      <c r="I39" s="54">
        <v>4</v>
      </c>
      <c r="J39" s="54">
        <v>8.4377800000000001</v>
      </c>
      <c r="K39" s="54">
        <v>0</v>
      </c>
      <c r="L39" s="54">
        <v>8.4377800000000001</v>
      </c>
      <c r="M39" s="54">
        <v>0</v>
      </c>
      <c r="N39" s="54">
        <v>1.6908000000000001</v>
      </c>
      <c r="O39" s="54">
        <v>1.9311</v>
      </c>
      <c r="P39" s="54">
        <v>1.4474199999999999</v>
      </c>
      <c r="Q39" s="54">
        <v>0</v>
      </c>
      <c r="R39" s="54">
        <v>4.41</v>
      </c>
      <c r="S39" s="54">
        <v>80.763360000000006</v>
      </c>
      <c r="T39" s="54">
        <v>0</v>
      </c>
      <c r="U39" s="54">
        <v>933.72199999999998</v>
      </c>
      <c r="V39" s="54">
        <v>170.9873</v>
      </c>
      <c r="W39" s="54">
        <v>98.483999999999995</v>
      </c>
      <c r="X39" s="54">
        <v>552.81200000000001</v>
      </c>
      <c r="Y39" s="54">
        <v>1137.5340000000001</v>
      </c>
      <c r="Z39" s="54">
        <v>14.090619999999999</v>
      </c>
      <c r="AA39" s="54">
        <v>1772.4780000000001</v>
      </c>
      <c r="AB39" s="54">
        <v>50.58934</v>
      </c>
      <c r="AC39" s="54">
        <v>5013.58</v>
      </c>
      <c r="AD39" s="54">
        <v>10.60904</v>
      </c>
      <c r="AE39" s="54">
        <v>9.7118000000000002</v>
      </c>
      <c r="AF39" s="54">
        <v>29.13402</v>
      </c>
      <c r="AG39" s="54">
        <v>401.05399999999997</v>
      </c>
      <c r="AH39" s="54">
        <v>0.65915999999999997</v>
      </c>
      <c r="AI39" s="54">
        <v>2.8168799999999998</v>
      </c>
      <c r="AJ39" s="54">
        <v>146.268</v>
      </c>
      <c r="AK39" s="54">
        <v>2.9279999999999999</v>
      </c>
      <c r="AL39" s="54">
        <v>1.19828</v>
      </c>
      <c r="AM39" s="54">
        <v>0</v>
      </c>
      <c r="AN39" s="54">
        <v>0</v>
      </c>
      <c r="AO39" s="54">
        <v>0</v>
      </c>
      <c r="AP39" s="54">
        <v>0</v>
      </c>
      <c r="AQ39" s="54">
        <v>0</v>
      </c>
      <c r="AR39" s="54">
        <v>0</v>
      </c>
      <c r="AS39" s="54">
        <v>0</v>
      </c>
      <c r="AT39" s="54">
        <v>0</v>
      </c>
      <c r="AU39" s="54">
        <v>0</v>
      </c>
      <c r="AV39" s="54">
        <v>20</v>
      </c>
      <c r="AW39" s="54">
        <v>5</v>
      </c>
      <c r="AX39" s="54">
        <v>0</v>
      </c>
      <c r="AY39" s="60">
        <v>25</v>
      </c>
    </row>
    <row r="40" spans="1:51" ht="15.75" x14ac:dyDescent="0.25">
      <c r="A40" s="43">
        <v>58</v>
      </c>
      <c r="B40" s="44">
        <v>4223</v>
      </c>
      <c r="C40" s="54">
        <v>1</v>
      </c>
      <c r="D40" s="54">
        <v>0</v>
      </c>
      <c r="E40" s="54">
        <v>0</v>
      </c>
      <c r="F40" s="54">
        <v>1</v>
      </c>
      <c r="G40" s="54">
        <v>250</v>
      </c>
      <c r="H40" s="54">
        <v>1</v>
      </c>
      <c r="I40" s="54">
        <v>4</v>
      </c>
      <c r="J40" s="54">
        <v>3.9942000000000002</v>
      </c>
      <c r="K40" s="54">
        <v>0.252</v>
      </c>
      <c r="L40" s="54">
        <v>3.7422</v>
      </c>
      <c r="M40" s="54">
        <v>1.2344999999999999</v>
      </c>
      <c r="N40" s="54">
        <v>2.0461</v>
      </c>
      <c r="O40" s="54">
        <v>2.4986999999999999</v>
      </c>
      <c r="P40" s="54">
        <v>4.1075600000000003</v>
      </c>
      <c r="Q40" s="54">
        <v>1.75</v>
      </c>
      <c r="R40" s="54">
        <v>7.1669400000000003</v>
      </c>
      <c r="S40" s="54">
        <v>317.71332000000001</v>
      </c>
      <c r="T40" s="54">
        <v>0</v>
      </c>
      <c r="U40" s="54">
        <v>1089.3579999999999</v>
      </c>
      <c r="V40" s="54">
        <v>220.12294</v>
      </c>
      <c r="W40" s="54">
        <v>122.08</v>
      </c>
      <c r="X40" s="54">
        <v>408.14800000000002</v>
      </c>
      <c r="Y40" s="54">
        <v>1517.2339999999999</v>
      </c>
      <c r="Z40" s="54">
        <v>8.06996</v>
      </c>
      <c r="AA40" s="54">
        <v>2792.2759999999998</v>
      </c>
      <c r="AB40" s="54">
        <v>58.789659999999998</v>
      </c>
      <c r="AC40" s="54">
        <v>3530.8560000000002</v>
      </c>
      <c r="AD40" s="54">
        <v>21.669409999999999</v>
      </c>
      <c r="AE40" s="54">
        <v>19.023800000000001</v>
      </c>
      <c r="AF40" s="54">
        <v>47.600059999999999</v>
      </c>
      <c r="AG40" s="54">
        <v>358.41</v>
      </c>
      <c r="AH40" s="54">
        <v>1.4797400000000001</v>
      </c>
      <c r="AI40" s="54">
        <v>3.1315599999999999</v>
      </c>
      <c r="AJ40" s="54">
        <v>84.873800000000003</v>
      </c>
      <c r="AK40" s="54">
        <v>3.9238</v>
      </c>
      <c r="AL40" s="54">
        <v>3.55342</v>
      </c>
      <c r="AM40" s="54">
        <v>0</v>
      </c>
      <c r="AN40" s="54">
        <v>0</v>
      </c>
      <c r="AO40" s="54">
        <v>0</v>
      </c>
      <c r="AP40" s="54">
        <v>0</v>
      </c>
      <c r="AQ40" s="54">
        <v>0</v>
      </c>
      <c r="AR40" s="54">
        <v>0</v>
      </c>
      <c r="AS40" s="54">
        <v>0</v>
      </c>
      <c r="AT40" s="54">
        <v>0</v>
      </c>
      <c r="AU40" s="54">
        <v>0</v>
      </c>
      <c r="AV40" s="54">
        <v>13.9</v>
      </c>
      <c r="AW40" s="54">
        <v>5</v>
      </c>
      <c r="AX40" s="54">
        <v>0</v>
      </c>
      <c r="AY40" s="60">
        <v>18.899999999999999</v>
      </c>
    </row>
    <row r="41" spans="1:51" ht="15.75" x14ac:dyDescent="0.25">
      <c r="A41" s="43">
        <v>59</v>
      </c>
      <c r="B41" s="44">
        <v>4218</v>
      </c>
      <c r="C41" s="54">
        <v>1</v>
      </c>
      <c r="D41" s="54">
        <v>0</v>
      </c>
      <c r="E41" s="54">
        <v>0</v>
      </c>
      <c r="F41" s="54">
        <v>0</v>
      </c>
      <c r="G41" s="54">
        <v>400</v>
      </c>
      <c r="H41" s="54">
        <v>2</v>
      </c>
      <c r="I41" s="54">
        <v>5</v>
      </c>
      <c r="J41" s="54">
        <v>9.8029499999999992</v>
      </c>
      <c r="K41" s="54">
        <v>2.0225499999999998</v>
      </c>
      <c r="L41" s="54">
        <v>7.7804000000000002</v>
      </c>
      <c r="M41" s="54">
        <v>1.7647999999999999</v>
      </c>
      <c r="N41" s="54">
        <v>4.5457999999999998</v>
      </c>
      <c r="O41" s="54">
        <v>1.2137</v>
      </c>
      <c r="P41" s="54">
        <v>8.8152000000000008</v>
      </c>
      <c r="Q41" s="54">
        <v>2.7797999999999998</v>
      </c>
      <c r="R41" s="54">
        <v>41.687950000000001</v>
      </c>
      <c r="S41" s="54">
        <v>154.47293999999999</v>
      </c>
      <c r="T41" s="54">
        <v>0</v>
      </c>
      <c r="U41" s="54">
        <v>1055.6859999999999</v>
      </c>
      <c r="V41" s="54">
        <v>328.48430000000002</v>
      </c>
      <c r="W41" s="54">
        <v>187.37</v>
      </c>
      <c r="X41" s="54">
        <v>1213.3579999999999</v>
      </c>
      <c r="Y41" s="54">
        <v>2303.337</v>
      </c>
      <c r="Z41" s="54">
        <v>21.896519999999999</v>
      </c>
      <c r="AA41" s="54">
        <v>3885.2629999999999</v>
      </c>
      <c r="AB41" s="54">
        <v>87.884699999999995</v>
      </c>
      <c r="AC41" s="54">
        <v>3760.491</v>
      </c>
      <c r="AD41" s="54">
        <v>17.166029999999999</v>
      </c>
      <c r="AE41" s="54">
        <v>33.119599999999998</v>
      </c>
      <c r="AF41" s="54">
        <v>75.91968</v>
      </c>
      <c r="AG41" s="54">
        <v>631.76199999999994</v>
      </c>
      <c r="AH41" s="54">
        <v>3.6702900000000001</v>
      </c>
      <c r="AI41" s="54">
        <v>8.8167500000000008</v>
      </c>
      <c r="AJ41" s="54">
        <v>161.86491000000001</v>
      </c>
      <c r="AK41" s="54">
        <v>8.7022999999999993</v>
      </c>
      <c r="AL41" s="54">
        <v>11.48259</v>
      </c>
      <c r="AM41" s="54">
        <v>0</v>
      </c>
      <c r="AN41" s="54">
        <v>0</v>
      </c>
      <c r="AO41" s="54">
        <v>0</v>
      </c>
      <c r="AP41" s="54">
        <v>0</v>
      </c>
      <c r="AQ41" s="54">
        <v>0</v>
      </c>
      <c r="AR41" s="54">
        <v>0</v>
      </c>
      <c r="AS41" s="54">
        <v>4.0999999999999996</v>
      </c>
      <c r="AT41" s="54">
        <v>0</v>
      </c>
      <c r="AU41" s="54">
        <v>0</v>
      </c>
      <c r="AV41" s="54">
        <v>20</v>
      </c>
      <c r="AW41" s="54">
        <v>5</v>
      </c>
      <c r="AX41" s="54">
        <v>0</v>
      </c>
      <c r="AY41" s="60">
        <v>29.1</v>
      </c>
    </row>
    <row r="42" spans="1:51" ht="15.75" x14ac:dyDescent="0.25">
      <c r="A42" s="43">
        <v>60</v>
      </c>
      <c r="B42" s="44">
        <v>4221</v>
      </c>
      <c r="C42" s="54">
        <v>1</v>
      </c>
      <c r="D42" s="54">
        <v>0</v>
      </c>
      <c r="E42" s="54">
        <v>0</v>
      </c>
      <c r="F42" s="54">
        <v>1</v>
      </c>
      <c r="G42" s="54">
        <v>200</v>
      </c>
      <c r="H42" s="54">
        <v>1</v>
      </c>
      <c r="I42" s="54">
        <v>3</v>
      </c>
      <c r="J42" s="54">
        <v>0</v>
      </c>
      <c r="K42" s="54">
        <v>0</v>
      </c>
      <c r="L42" s="54">
        <v>0</v>
      </c>
      <c r="M42" s="54">
        <v>0.60629999999999995</v>
      </c>
      <c r="N42" s="54">
        <v>1.9064000000000001</v>
      </c>
      <c r="O42" s="54">
        <v>1.6268</v>
      </c>
      <c r="P42" s="54">
        <v>0</v>
      </c>
      <c r="Q42" s="54">
        <v>0</v>
      </c>
      <c r="R42" s="54">
        <v>0.43859999999999999</v>
      </c>
      <c r="S42" s="54">
        <v>224.49654000000001</v>
      </c>
      <c r="T42" s="54">
        <v>0</v>
      </c>
      <c r="U42" s="54">
        <v>710.3</v>
      </c>
      <c r="V42" s="54">
        <v>156.60740000000001</v>
      </c>
      <c r="W42" s="54">
        <v>58.44</v>
      </c>
      <c r="X42" s="54">
        <v>120.72</v>
      </c>
      <c r="Y42" s="54">
        <v>849.34</v>
      </c>
      <c r="Z42" s="54">
        <v>2.9184999999999999</v>
      </c>
      <c r="AA42" s="54">
        <v>1167.3699999999999</v>
      </c>
      <c r="AB42" s="54">
        <v>17.816400000000002</v>
      </c>
      <c r="AC42" s="54">
        <v>893.44</v>
      </c>
      <c r="AD42" s="54">
        <v>11.57572</v>
      </c>
      <c r="AE42" s="54">
        <v>7.9550000000000001</v>
      </c>
      <c r="AF42" s="54">
        <v>20.692</v>
      </c>
      <c r="AG42" s="54">
        <v>621.35</v>
      </c>
      <c r="AH42" s="54">
        <v>0.94767000000000001</v>
      </c>
      <c r="AI42" s="54">
        <v>1.0620000000000001</v>
      </c>
      <c r="AJ42" s="54">
        <v>97.293000000000006</v>
      </c>
      <c r="AK42" s="54">
        <v>1.764</v>
      </c>
      <c r="AL42" s="54">
        <v>1.7390000000000001</v>
      </c>
      <c r="AM42" s="54">
        <v>0</v>
      </c>
      <c r="AN42" s="54">
        <v>0</v>
      </c>
      <c r="AO42" s="54">
        <v>0</v>
      </c>
      <c r="AP42" s="54">
        <v>0</v>
      </c>
      <c r="AQ42" s="54">
        <v>0</v>
      </c>
      <c r="AR42" s="54">
        <v>0</v>
      </c>
      <c r="AS42" s="54">
        <v>10</v>
      </c>
      <c r="AT42" s="54">
        <v>0</v>
      </c>
      <c r="AU42" s="54">
        <v>0</v>
      </c>
      <c r="AV42" s="54">
        <v>0</v>
      </c>
      <c r="AW42" s="54">
        <v>5</v>
      </c>
      <c r="AX42" s="54">
        <v>0</v>
      </c>
      <c r="AY42" s="60">
        <v>15</v>
      </c>
    </row>
    <row r="43" spans="1:51" ht="15.75" x14ac:dyDescent="0.25">
      <c r="A43" s="43">
        <v>61</v>
      </c>
      <c r="B43" s="44">
        <v>4321</v>
      </c>
      <c r="C43" s="54">
        <v>1</v>
      </c>
      <c r="D43" s="54">
        <v>0</v>
      </c>
      <c r="E43" s="54">
        <v>0</v>
      </c>
      <c r="F43" s="54">
        <v>0</v>
      </c>
      <c r="G43" s="54">
        <v>800</v>
      </c>
      <c r="H43" s="54">
        <v>2</v>
      </c>
      <c r="I43" s="54">
        <v>4</v>
      </c>
      <c r="J43" s="54">
        <v>1.9276</v>
      </c>
      <c r="K43" s="54">
        <v>0</v>
      </c>
      <c r="L43" s="54">
        <v>1.9276</v>
      </c>
      <c r="M43" s="54">
        <v>0</v>
      </c>
      <c r="N43" s="54">
        <v>12.173299999999999</v>
      </c>
      <c r="O43" s="54">
        <v>1.0004</v>
      </c>
      <c r="P43" s="54">
        <v>0</v>
      </c>
      <c r="Q43" s="54">
        <v>0</v>
      </c>
      <c r="R43" s="54">
        <v>0</v>
      </c>
      <c r="S43" s="54">
        <v>7.9055999999999997</v>
      </c>
      <c r="T43" s="54">
        <v>0</v>
      </c>
      <c r="U43" s="54">
        <v>1373.4280000000001</v>
      </c>
      <c r="V43" s="54">
        <v>650.32443000000001</v>
      </c>
      <c r="W43" s="54">
        <v>12.2</v>
      </c>
      <c r="X43" s="54">
        <v>1154.51</v>
      </c>
      <c r="Y43" s="54">
        <v>2665.65</v>
      </c>
      <c r="Z43" s="54">
        <v>15.3238</v>
      </c>
      <c r="AA43" s="54">
        <v>10369.35</v>
      </c>
      <c r="AB43" s="54">
        <v>38.365499999999997</v>
      </c>
      <c r="AC43" s="54">
        <v>928.83399999999995</v>
      </c>
      <c r="AD43" s="54">
        <v>6.02034</v>
      </c>
      <c r="AE43" s="54">
        <v>92.784999999999997</v>
      </c>
      <c r="AF43" s="54">
        <v>16.737400000000001</v>
      </c>
      <c r="AG43" s="54">
        <v>1364.38</v>
      </c>
      <c r="AH43" s="54">
        <v>2.5512000000000001</v>
      </c>
      <c r="AI43" s="54">
        <v>1.1468</v>
      </c>
      <c r="AJ43" s="54">
        <v>643.31697999999994</v>
      </c>
      <c r="AK43" s="54">
        <v>2.9279999999999999</v>
      </c>
      <c r="AL43" s="54">
        <v>15.779500000000001</v>
      </c>
      <c r="AM43" s="54">
        <v>0</v>
      </c>
      <c r="AN43" s="54">
        <v>0</v>
      </c>
      <c r="AO43" s="54">
        <v>0</v>
      </c>
      <c r="AP43" s="54">
        <v>0</v>
      </c>
      <c r="AQ43" s="54">
        <v>0</v>
      </c>
      <c r="AR43" s="54">
        <v>0</v>
      </c>
      <c r="AS43" s="54">
        <v>10</v>
      </c>
      <c r="AT43" s="54">
        <v>0</v>
      </c>
      <c r="AU43" s="54">
        <v>0</v>
      </c>
      <c r="AV43" s="54">
        <v>20</v>
      </c>
      <c r="AW43" s="54">
        <v>5</v>
      </c>
      <c r="AX43" s="54">
        <v>0</v>
      </c>
      <c r="AY43" s="60">
        <v>35</v>
      </c>
    </row>
    <row r="44" spans="1:51" ht="15.75" x14ac:dyDescent="0.25">
      <c r="A44" s="43">
        <v>62</v>
      </c>
      <c r="B44" s="44">
        <v>4388</v>
      </c>
      <c r="C44" s="54">
        <v>1</v>
      </c>
      <c r="D44" s="54">
        <v>0</v>
      </c>
      <c r="E44" s="54">
        <v>0</v>
      </c>
      <c r="F44" s="54">
        <v>0</v>
      </c>
      <c r="G44" s="54">
        <v>600</v>
      </c>
      <c r="H44" s="54">
        <v>1</v>
      </c>
      <c r="I44" s="54">
        <v>3</v>
      </c>
      <c r="J44" s="54">
        <v>5.6276999999999999</v>
      </c>
      <c r="K44" s="54">
        <v>0</v>
      </c>
      <c r="L44" s="54">
        <v>5.6276999999999999</v>
      </c>
      <c r="M44" s="54">
        <v>2.8445299999999998</v>
      </c>
      <c r="N44" s="54">
        <v>0.91871999999999998</v>
      </c>
      <c r="O44" s="54">
        <v>2.29501</v>
      </c>
      <c r="P44" s="54">
        <v>1</v>
      </c>
      <c r="Q44" s="54">
        <v>0</v>
      </c>
      <c r="R44" s="54">
        <v>2.7959000000000001</v>
      </c>
      <c r="S44" s="54">
        <v>195.90828999999999</v>
      </c>
      <c r="T44" s="54">
        <v>0</v>
      </c>
      <c r="U44" s="54">
        <v>969.69901000000004</v>
      </c>
      <c r="V44" s="54">
        <v>167.27461</v>
      </c>
      <c r="W44" s="54">
        <v>234.7475</v>
      </c>
      <c r="X44" s="54">
        <v>352.24950000000001</v>
      </c>
      <c r="Y44" s="54">
        <v>1118.624</v>
      </c>
      <c r="Z44" s="54">
        <v>8.8878900000000005</v>
      </c>
      <c r="AA44" s="54">
        <v>2354.1610099999998</v>
      </c>
      <c r="AB44" s="54">
        <v>47.587820000000001</v>
      </c>
      <c r="AC44" s="54">
        <v>2324.817</v>
      </c>
      <c r="AD44" s="54">
        <v>13.30738</v>
      </c>
      <c r="AE44" s="54">
        <v>18.035250000000001</v>
      </c>
      <c r="AF44" s="54">
        <v>31.908850000000001</v>
      </c>
      <c r="AG44" s="54">
        <v>549.87450000000001</v>
      </c>
      <c r="AH44" s="54">
        <v>1.1996599999999999</v>
      </c>
      <c r="AI44" s="54">
        <v>2.5355099999999999</v>
      </c>
      <c r="AJ44" s="54">
        <v>92.774900000000002</v>
      </c>
      <c r="AK44" s="54">
        <v>4.3407999999999998</v>
      </c>
      <c r="AL44" s="54">
        <v>3.8734999999999999</v>
      </c>
      <c r="AM44" s="54">
        <v>0</v>
      </c>
      <c r="AN44" s="54">
        <v>0</v>
      </c>
      <c r="AO44" s="54">
        <v>0</v>
      </c>
      <c r="AP44" s="54">
        <v>0</v>
      </c>
      <c r="AQ44" s="54">
        <v>0</v>
      </c>
      <c r="AR44" s="54">
        <v>0</v>
      </c>
      <c r="AS44" s="54">
        <v>0</v>
      </c>
      <c r="AT44" s="54">
        <v>0</v>
      </c>
      <c r="AU44" s="54">
        <v>0</v>
      </c>
      <c r="AV44" s="54">
        <v>17.399999999999999</v>
      </c>
      <c r="AW44" s="54">
        <v>5</v>
      </c>
      <c r="AX44" s="54">
        <v>0</v>
      </c>
      <c r="AY44" s="60">
        <v>22.4</v>
      </c>
    </row>
    <row r="45" spans="1:51" ht="15.75" x14ac:dyDescent="0.25">
      <c r="A45" s="43">
        <v>63</v>
      </c>
      <c r="B45" s="44">
        <v>4323</v>
      </c>
      <c r="C45" s="54">
        <v>1</v>
      </c>
      <c r="D45" s="54">
        <v>0</v>
      </c>
      <c r="E45" s="54">
        <v>0</v>
      </c>
      <c r="F45" s="54">
        <v>0</v>
      </c>
      <c r="G45" s="54">
        <v>400</v>
      </c>
      <c r="H45" s="54">
        <v>1</v>
      </c>
      <c r="I45" s="54">
        <v>5</v>
      </c>
      <c r="J45" s="54">
        <v>9.6731999999999996</v>
      </c>
      <c r="K45" s="54">
        <v>0</v>
      </c>
      <c r="L45" s="54">
        <v>9.6731999999999996</v>
      </c>
      <c r="M45" s="54">
        <v>4.0961999999999996</v>
      </c>
      <c r="N45" s="54">
        <v>1.0049999999999999</v>
      </c>
      <c r="O45" s="54">
        <v>1.5639000000000001</v>
      </c>
      <c r="P45" s="54">
        <v>8.2886000000000006</v>
      </c>
      <c r="Q45" s="54">
        <v>0</v>
      </c>
      <c r="R45" s="54">
        <v>19.6632</v>
      </c>
      <c r="S45" s="54">
        <v>186.86510000000001</v>
      </c>
      <c r="T45" s="54">
        <v>0</v>
      </c>
      <c r="U45" s="54">
        <v>1195.21</v>
      </c>
      <c r="V45" s="54">
        <v>288.98872</v>
      </c>
      <c r="W45" s="54">
        <v>163.255</v>
      </c>
      <c r="X45" s="54">
        <v>583.29200000000003</v>
      </c>
      <c r="Y45" s="54">
        <v>1989.3979999999999</v>
      </c>
      <c r="Z45" s="54">
        <v>41.161209999999997</v>
      </c>
      <c r="AA45" s="54">
        <v>3297.7150000000001</v>
      </c>
      <c r="AB45" s="54">
        <v>88.152680000000004</v>
      </c>
      <c r="AC45" s="54">
        <v>4706.8540000000003</v>
      </c>
      <c r="AD45" s="54">
        <v>20.016719999999999</v>
      </c>
      <c r="AE45" s="54">
        <v>37.314</v>
      </c>
      <c r="AF45" s="54">
        <v>58.045999999999999</v>
      </c>
      <c r="AG45" s="54">
        <v>720.47</v>
      </c>
      <c r="AH45" s="54">
        <v>3.20085</v>
      </c>
      <c r="AI45" s="54">
        <v>5.2427999999999999</v>
      </c>
      <c r="AJ45" s="54">
        <v>139.98500000000001</v>
      </c>
      <c r="AK45" s="54">
        <v>1.609</v>
      </c>
      <c r="AL45" s="54">
        <v>6.3853</v>
      </c>
      <c r="AM45" s="54">
        <v>0</v>
      </c>
      <c r="AN45" s="54">
        <v>0</v>
      </c>
      <c r="AO45" s="54">
        <v>0</v>
      </c>
      <c r="AP45" s="54">
        <v>0</v>
      </c>
      <c r="AQ45" s="54">
        <v>0</v>
      </c>
      <c r="AR45" s="54">
        <v>0</v>
      </c>
      <c r="AS45" s="54">
        <v>0</v>
      </c>
      <c r="AT45" s="54">
        <v>0</v>
      </c>
      <c r="AU45" s="54">
        <v>0</v>
      </c>
      <c r="AV45" s="54">
        <v>20</v>
      </c>
      <c r="AW45" s="54">
        <v>5</v>
      </c>
      <c r="AX45" s="54">
        <v>0</v>
      </c>
      <c r="AY45" s="60">
        <v>25</v>
      </c>
    </row>
    <row r="46" spans="1:51" ht="15.75" x14ac:dyDescent="0.25">
      <c r="A46" s="43">
        <v>64</v>
      </c>
      <c r="B46" s="44">
        <v>4387</v>
      </c>
      <c r="C46" s="54">
        <v>1</v>
      </c>
      <c r="D46" s="54">
        <v>0</v>
      </c>
      <c r="E46" s="54">
        <v>1</v>
      </c>
      <c r="F46" s="54">
        <v>0</v>
      </c>
      <c r="G46" s="54">
        <v>300</v>
      </c>
      <c r="H46" s="54">
        <v>1</v>
      </c>
      <c r="I46" s="54">
        <v>3</v>
      </c>
      <c r="J46" s="54">
        <v>4.5552000000000001</v>
      </c>
      <c r="K46" s="54">
        <v>0</v>
      </c>
      <c r="L46" s="54">
        <v>4.5552000000000001</v>
      </c>
      <c r="M46" s="54">
        <v>3.4565999999999999</v>
      </c>
      <c r="N46" s="54">
        <v>0</v>
      </c>
      <c r="O46" s="54">
        <v>0</v>
      </c>
      <c r="P46" s="54">
        <v>9.6198999999999995</v>
      </c>
      <c r="Q46" s="54">
        <v>5.7290000000000001</v>
      </c>
      <c r="R46" s="54">
        <v>16.978999999999999</v>
      </c>
      <c r="S46" s="54">
        <v>155.54103000000001</v>
      </c>
      <c r="T46" s="54">
        <v>0</v>
      </c>
      <c r="U46" s="54">
        <v>353.358</v>
      </c>
      <c r="V46" s="54">
        <v>136.42328000000001</v>
      </c>
      <c r="W46" s="54">
        <v>216.52</v>
      </c>
      <c r="X46" s="54">
        <v>392.22</v>
      </c>
      <c r="Y46" s="54">
        <v>1422.386</v>
      </c>
      <c r="Z46" s="54">
        <v>8.0471800000000009</v>
      </c>
      <c r="AA46" s="54">
        <v>2887.4459999999999</v>
      </c>
      <c r="AB46" s="54">
        <v>92.152760000000001</v>
      </c>
      <c r="AC46" s="54">
        <v>3375.248</v>
      </c>
      <c r="AD46" s="54">
        <v>13.05325</v>
      </c>
      <c r="AE46" s="54">
        <v>14.257</v>
      </c>
      <c r="AF46" s="54">
        <v>56.61806</v>
      </c>
      <c r="AG46" s="54">
        <v>271.55</v>
      </c>
      <c r="AH46" s="54">
        <v>2.1338499999999998</v>
      </c>
      <c r="AI46" s="54">
        <v>4.4410999999999996</v>
      </c>
      <c r="AJ46" s="54">
        <v>116.60299999999999</v>
      </c>
      <c r="AK46" s="54">
        <v>8.7579999999999991</v>
      </c>
      <c r="AL46" s="54">
        <v>6.8262999999999998</v>
      </c>
      <c r="AM46" s="54">
        <v>0</v>
      </c>
      <c r="AN46" s="54">
        <v>0</v>
      </c>
      <c r="AO46" s="54">
        <v>0</v>
      </c>
      <c r="AP46" s="54">
        <v>0</v>
      </c>
      <c r="AQ46" s="54">
        <v>0</v>
      </c>
      <c r="AR46" s="54">
        <v>0</v>
      </c>
      <c r="AS46" s="54">
        <v>0</v>
      </c>
      <c r="AT46" s="54">
        <v>0</v>
      </c>
      <c r="AU46" s="54">
        <v>0</v>
      </c>
      <c r="AV46" s="54">
        <v>20</v>
      </c>
      <c r="AW46" s="54">
        <v>0</v>
      </c>
      <c r="AX46" s="54">
        <v>0</v>
      </c>
      <c r="AY46" s="60">
        <v>20</v>
      </c>
    </row>
    <row r="47" spans="1:51" ht="15.75" x14ac:dyDescent="0.25">
      <c r="A47" s="43">
        <v>65</v>
      </c>
      <c r="B47" s="44">
        <v>4325</v>
      </c>
      <c r="C47" s="54">
        <v>1</v>
      </c>
      <c r="D47" s="54">
        <v>0</v>
      </c>
      <c r="E47" s="54">
        <v>1</v>
      </c>
      <c r="F47" s="54">
        <v>1</v>
      </c>
      <c r="G47" s="54">
        <v>1200</v>
      </c>
      <c r="H47" s="54">
        <v>3</v>
      </c>
      <c r="I47" s="54">
        <v>6</v>
      </c>
      <c r="J47" s="54">
        <v>6.4063999999999997</v>
      </c>
      <c r="K47" s="54">
        <v>4.4787999999999997</v>
      </c>
      <c r="L47" s="54">
        <v>1.9276</v>
      </c>
      <c r="M47" s="54">
        <v>10.282870000000001</v>
      </c>
      <c r="N47" s="54">
        <v>9.0975000000000001</v>
      </c>
      <c r="O47" s="54">
        <v>2.0608</v>
      </c>
      <c r="P47" s="54">
        <v>10.380599999999999</v>
      </c>
      <c r="Q47" s="54">
        <v>0</v>
      </c>
      <c r="R47" s="54">
        <v>45.289099999999998</v>
      </c>
      <c r="S47" s="54">
        <v>179.18190000000001</v>
      </c>
      <c r="T47" s="54">
        <v>0</v>
      </c>
      <c r="U47" s="54">
        <v>1334.779</v>
      </c>
      <c r="V47" s="54">
        <v>482.96935000000002</v>
      </c>
      <c r="W47" s="54">
        <v>227.07499999999999</v>
      </c>
      <c r="X47" s="54">
        <v>1440.8409999999999</v>
      </c>
      <c r="Y47" s="54">
        <v>3006.6179999999999</v>
      </c>
      <c r="Z47" s="54">
        <v>29.205410000000001</v>
      </c>
      <c r="AA47" s="54">
        <v>6948.799</v>
      </c>
      <c r="AB47" s="54">
        <v>102.49204</v>
      </c>
      <c r="AC47" s="54">
        <v>4143.6819999999998</v>
      </c>
      <c r="AD47" s="54">
        <v>18.853909999999999</v>
      </c>
      <c r="AE47" s="54">
        <v>93.618899999999996</v>
      </c>
      <c r="AF47" s="54">
        <v>89.760390000000001</v>
      </c>
      <c r="AG47" s="54">
        <v>2056.3780000000002</v>
      </c>
      <c r="AH47" s="54">
        <v>3.7938800000000001</v>
      </c>
      <c r="AI47" s="54">
        <v>3.4754999999999998</v>
      </c>
      <c r="AJ47" s="54">
        <v>605.77520000000004</v>
      </c>
      <c r="AK47" s="54">
        <v>7.1909999999999998</v>
      </c>
      <c r="AL47" s="54">
        <v>15.958970000000001</v>
      </c>
      <c r="AM47" s="54">
        <v>0</v>
      </c>
      <c r="AN47" s="54">
        <v>0</v>
      </c>
      <c r="AO47" s="54">
        <v>0</v>
      </c>
      <c r="AP47" s="54">
        <v>0</v>
      </c>
      <c r="AQ47" s="54">
        <v>0</v>
      </c>
      <c r="AR47" s="54">
        <v>0</v>
      </c>
      <c r="AS47" s="54">
        <v>4.4000000000000004</v>
      </c>
      <c r="AT47" s="54">
        <v>0</v>
      </c>
      <c r="AU47" s="54">
        <v>0</v>
      </c>
      <c r="AV47" s="54">
        <v>20</v>
      </c>
      <c r="AW47" s="54">
        <v>5</v>
      </c>
      <c r="AX47" s="54">
        <v>0</v>
      </c>
      <c r="AY47" s="60">
        <v>29.4</v>
      </c>
    </row>
    <row r="48" spans="1:51" ht="15.75" x14ac:dyDescent="0.25">
      <c r="A48" s="43">
        <v>66</v>
      </c>
      <c r="B48" s="44">
        <v>4324</v>
      </c>
      <c r="C48" s="54">
        <v>1</v>
      </c>
      <c r="D48" s="54">
        <v>0</v>
      </c>
      <c r="E48" s="54">
        <v>0</v>
      </c>
      <c r="F48" s="54">
        <v>1</v>
      </c>
      <c r="G48" s="54">
        <v>1200</v>
      </c>
      <c r="H48" s="54">
        <v>3</v>
      </c>
      <c r="I48" s="54">
        <v>5</v>
      </c>
      <c r="J48" s="54">
        <v>7.1599000000000004</v>
      </c>
      <c r="K48" s="54">
        <v>2.8523000000000001</v>
      </c>
      <c r="L48" s="54">
        <v>4.3075999999999999</v>
      </c>
      <c r="M48" s="54">
        <v>3.5586500000000001</v>
      </c>
      <c r="N48" s="54">
        <v>5.5884999999999998</v>
      </c>
      <c r="O48" s="54">
        <v>2.0007999999999999</v>
      </c>
      <c r="P48" s="54">
        <v>7.0054999999999996</v>
      </c>
      <c r="Q48" s="54">
        <v>0</v>
      </c>
      <c r="R48" s="54">
        <v>25.087</v>
      </c>
      <c r="S48" s="54">
        <v>135.99521999999999</v>
      </c>
      <c r="T48" s="54">
        <v>0</v>
      </c>
      <c r="U48" s="54">
        <v>1256.027</v>
      </c>
      <c r="V48" s="54">
        <v>304.06585999999999</v>
      </c>
      <c r="W48" s="54">
        <v>403.16</v>
      </c>
      <c r="X48" s="54">
        <v>590.85500000000002</v>
      </c>
      <c r="Y48" s="54">
        <v>2015.1025</v>
      </c>
      <c r="Z48" s="54">
        <v>14.2843</v>
      </c>
      <c r="AA48" s="54">
        <v>4427.4679999999998</v>
      </c>
      <c r="AB48" s="54">
        <v>70.978740000000002</v>
      </c>
      <c r="AC48" s="54">
        <v>2138.29</v>
      </c>
      <c r="AD48" s="54">
        <v>15.53238</v>
      </c>
      <c r="AE48" s="54">
        <v>44.705649999999999</v>
      </c>
      <c r="AF48" s="54">
        <v>67.846429999999998</v>
      </c>
      <c r="AG48" s="54">
        <v>1391.845</v>
      </c>
      <c r="AH48" s="54">
        <v>2.3971399999999998</v>
      </c>
      <c r="AI48" s="54">
        <v>3.1412</v>
      </c>
      <c r="AJ48" s="54">
        <v>211.98075</v>
      </c>
      <c r="AK48" s="54">
        <v>7.8559999999999999</v>
      </c>
      <c r="AL48" s="54">
        <v>15.759069999999999</v>
      </c>
      <c r="AM48" s="54">
        <v>0</v>
      </c>
      <c r="AN48" s="54">
        <v>0</v>
      </c>
      <c r="AO48" s="54">
        <v>0</v>
      </c>
      <c r="AP48" s="54">
        <v>0</v>
      </c>
      <c r="AQ48" s="54">
        <v>0</v>
      </c>
      <c r="AR48" s="54">
        <v>0</v>
      </c>
      <c r="AS48" s="54">
        <v>9.8000000000000007</v>
      </c>
      <c r="AT48" s="54">
        <v>0</v>
      </c>
      <c r="AU48" s="54">
        <v>0</v>
      </c>
      <c r="AV48" s="54">
        <v>20</v>
      </c>
      <c r="AW48" s="54">
        <v>5</v>
      </c>
      <c r="AX48" s="54">
        <v>0</v>
      </c>
      <c r="AY48" s="60">
        <v>34.799999999999997</v>
      </c>
    </row>
    <row r="49" spans="1:51" ht="15.75" x14ac:dyDescent="0.25">
      <c r="A49" s="43">
        <v>67</v>
      </c>
      <c r="B49" s="44">
        <v>3296</v>
      </c>
      <c r="C49" s="54">
        <v>1</v>
      </c>
      <c r="D49" s="54">
        <v>0</v>
      </c>
      <c r="E49" s="54">
        <v>0</v>
      </c>
      <c r="F49" s="54">
        <v>0</v>
      </c>
      <c r="G49" s="54">
        <v>350</v>
      </c>
      <c r="H49" s="54">
        <v>1</v>
      </c>
      <c r="I49" s="54">
        <v>3</v>
      </c>
      <c r="J49" s="54">
        <v>2.9001399999999999</v>
      </c>
      <c r="K49" s="54">
        <v>0</v>
      </c>
      <c r="L49" s="54">
        <v>2.9001399999999999</v>
      </c>
      <c r="M49" s="54">
        <v>9.0200000000000002E-2</v>
      </c>
      <c r="N49" s="54">
        <v>0.504</v>
      </c>
      <c r="O49" s="54">
        <v>8.2000000000000003E-2</v>
      </c>
      <c r="P49" s="54">
        <v>7.6055000000000001</v>
      </c>
      <c r="Q49" s="54">
        <v>3.92632</v>
      </c>
      <c r="R49" s="54">
        <v>5.7000000000000002E-3</v>
      </c>
      <c r="S49" s="54">
        <v>318.61313999999999</v>
      </c>
      <c r="T49" s="54">
        <v>0</v>
      </c>
      <c r="U49" s="54">
        <v>297.83999999999997</v>
      </c>
      <c r="V49" s="54">
        <v>52.135199999999998</v>
      </c>
      <c r="W49" s="54">
        <v>622.80999999999995</v>
      </c>
      <c r="X49" s="54">
        <v>155.30000000000001</v>
      </c>
      <c r="Y49" s="54">
        <v>877.2</v>
      </c>
      <c r="Z49" s="54">
        <v>7.5651000000000002</v>
      </c>
      <c r="AA49" s="54">
        <v>706.02</v>
      </c>
      <c r="AB49" s="54">
        <v>57.818300000000001</v>
      </c>
      <c r="AC49" s="54">
        <v>2047.63</v>
      </c>
      <c r="AD49" s="54">
        <v>22.07865</v>
      </c>
      <c r="AE49" s="54">
        <v>3.8159999999999998</v>
      </c>
      <c r="AF49" s="54">
        <v>47.625500000000002</v>
      </c>
      <c r="AG49" s="54">
        <v>285.06</v>
      </c>
      <c r="AH49" s="54">
        <v>0.59099000000000002</v>
      </c>
      <c r="AI49" s="54">
        <v>3.5842999999999998</v>
      </c>
      <c r="AJ49" s="54">
        <v>17.029</v>
      </c>
      <c r="AK49" s="54">
        <v>1.5649999999999999</v>
      </c>
      <c r="AL49" s="54">
        <v>2</v>
      </c>
      <c r="AM49" s="54">
        <v>3.6</v>
      </c>
      <c r="AN49" s="54">
        <v>0.5</v>
      </c>
      <c r="AO49" s="54">
        <v>5</v>
      </c>
      <c r="AP49" s="54">
        <v>10</v>
      </c>
      <c r="AQ49" s="54">
        <v>0.7</v>
      </c>
      <c r="AR49" s="54">
        <v>0</v>
      </c>
      <c r="AS49" s="54">
        <v>0</v>
      </c>
      <c r="AT49" s="54">
        <v>0</v>
      </c>
      <c r="AU49" s="54">
        <v>0</v>
      </c>
      <c r="AV49" s="54">
        <v>9.1</v>
      </c>
      <c r="AW49" s="54">
        <v>5</v>
      </c>
      <c r="AX49" s="54">
        <v>0</v>
      </c>
      <c r="AY49" s="60">
        <v>33.9</v>
      </c>
    </row>
    <row r="50" spans="1:51" ht="15.75" x14ac:dyDescent="0.25">
      <c r="A50" s="43">
        <v>68</v>
      </c>
      <c r="B50" s="44">
        <v>4368</v>
      </c>
      <c r="C50" s="54">
        <v>1</v>
      </c>
      <c r="D50" s="54">
        <v>0</v>
      </c>
      <c r="E50" s="54">
        <v>0</v>
      </c>
      <c r="F50" s="54">
        <v>1</v>
      </c>
      <c r="G50" s="54">
        <v>500</v>
      </c>
      <c r="H50" s="54">
        <v>2</v>
      </c>
      <c r="I50" s="54">
        <v>5</v>
      </c>
      <c r="J50" s="54">
        <v>4.9640000000000004</v>
      </c>
      <c r="K50" s="54">
        <v>0.91839999999999999</v>
      </c>
      <c r="L50" s="54">
        <v>4.0456000000000003</v>
      </c>
      <c r="M50" s="54">
        <v>2.6089000000000002</v>
      </c>
      <c r="N50" s="54">
        <v>0.65039999999999998</v>
      </c>
      <c r="O50" s="54">
        <v>0.48259999999999997</v>
      </c>
      <c r="P50" s="54">
        <v>3.0057</v>
      </c>
      <c r="Q50" s="54">
        <v>0</v>
      </c>
      <c r="R50" s="54">
        <v>12.836600000000001</v>
      </c>
      <c r="S50" s="54">
        <v>452.81151</v>
      </c>
      <c r="T50" s="54">
        <v>0</v>
      </c>
      <c r="U50" s="54">
        <v>562.5</v>
      </c>
      <c r="V50" s="54">
        <v>253.6995</v>
      </c>
      <c r="W50" s="54">
        <v>49.53</v>
      </c>
      <c r="X50" s="54">
        <v>629.04999999999995</v>
      </c>
      <c r="Y50" s="54">
        <v>1783.25</v>
      </c>
      <c r="Z50" s="54">
        <v>18.228300000000001</v>
      </c>
      <c r="AA50" s="54">
        <v>2163.2800000000002</v>
      </c>
      <c r="AB50" s="54">
        <v>43.633600000000001</v>
      </c>
      <c r="AC50" s="54">
        <v>3389.67</v>
      </c>
      <c r="AD50" s="54">
        <v>18.166989999999998</v>
      </c>
      <c r="AE50" s="54">
        <v>18.146000000000001</v>
      </c>
      <c r="AF50" s="54">
        <v>72.737899999999996</v>
      </c>
      <c r="AG50" s="54">
        <v>349.21</v>
      </c>
      <c r="AH50" s="54">
        <v>1.9315899999999999</v>
      </c>
      <c r="AI50" s="54">
        <v>3.5592999999999999</v>
      </c>
      <c r="AJ50" s="54">
        <v>46.444000000000003</v>
      </c>
      <c r="AK50" s="54">
        <v>1.079</v>
      </c>
      <c r="AL50" s="54">
        <v>4.2808999999999999</v>
      </c>
      <c r="AM50" s="54">
        <v>0</v>
      </c>
      <c r="AN50" s="54">
        <v>0</v>
      </c>
      <c r="AO50" s="54">
        <v>0</v>
      </c>
      <c r="AP50" s="54">
        <v>0</v>
      </c>
      <c r="AQ50" s="54">
        <v>0</v>
      </c>
      <c r="AR50" s="54">
        <v>0</v>
      </c>
      <c r="AS50" s="54">
        <v>1.1000000000000001</v>
      </c>
      <c r="AT50" s="54">
        <v>0</v>
      </c>
      <c r="AU50" s="54">
        <v>0</v>
      </c>
      <c r="AV50" s="54">
        <v>12.2</v>
      </c>
      <c r="AW50" s="54">
        <v>4.5999999999999996</v>
      </c>
      <c r="AX50" s="54">
        <v>0</v>
      </c>
      <c r="AY50" s="60">
        <v>17.899999999999999</v>
      </c>
    </row>
    <row r="51" spans="1:51" ht="15.75" x14ac:dyDescent="0.25">
      <c r="A51" s="43">
        <v>69</v>
      </c>
      <c r="B51" s="44">
        <v>4364</v>
      </c>
      <c r="C51" s="54">
        <v>1</v>
      </c>
      <c r="D51" s="54">
        <v>0</v>
      </c>
      <c r="E51" s="54">
        <v>0</v>
      </c>
      <c r="F51" s="54">
        <v>1</v>
      </c>
      <c r="G51" s="54">
        <v>450</v>
      </c>
      <c r="H51" s="54">
        <v>1</v>
      </c>
      <c r="I51" s="54">
        <v>3</v>
      </c>
      <c r="J51" s="54">
        <v>1.7679</v>
      </c>
      <c r="K51" s="54">
        <v>0</v>
      </c>
      <c r="L51" s="54">
        <v>1.7679</v>
      </c>
      <c r="M51" s="54">
        <v>0.83253999999999995</v>
      </c>
      <c r="N51" s="54">
        <v>0</v>
      </c>
      <c r="O51" s="54">
        <v>0.06</v>
      </c>
      <c r="P51" s="54">
        <v>4.0227000000000004</v>
      </c>
      <c r="Q51" s="54">
        <v>0</v>
      </c>
      <c r="R51" s="54">
        <v>14.870699999999999</v>
      </c>
      <c r="S51" s="54">
        <v>105.89121</v>
      </c>
      <c r="T51" s="54">
        <v>0</v>
      </c>
      <c r="U51" s="54">
        <v>270.428</v>
      </c>
      <c r="V51" s="54">
        <v>52.348199999999999</v>
      </c>
      <c r="W51" s="54">
        <v>215.85</v>
      </c>
      <c r="X51" s="54">
        <v>264.77199999999999</v>
      </c>
      <c r="Y51" s="54">
        <v>588.22199999999998</v>
      </c>
      <c r="Z51" s="54">
        <v>5.2820400000000003</v>
      </c>
      <c r="AA51" s="54">
        <v>744.09400000000005</v>
      </c>
      <c r="AB51" s="54">
        <v>26.589980000000001</v>
      </c>
      <c r="AC51" s="54">
        <v>1099.412</v>
      </c>
      <c r="AD51" s="54">
        <v>7.5543699999999996</v>
      </c>
      <c r="AE51" s="54">
        <v>9.3656000000000006</v>
      </c>
      <c r="AF51" s="54">
        <v>30.48856</v>
      </c>
      <c r="AG51" s="54">
        <v>126.78</v>
      </c>
      <c r="AH51" s="54">
        <v>0.51339000000000001</v>
      </c>
      <c r="AI51" s="54">
        <v>1.0194000000000001</v>
      </c>
      <c r="AJ51" s="54">
        <v>45.816600000000001</v>
      </c>
      <c r="AK51" s="54">
        <v>1.4810000000000001</v>
      </c>
      <c r="AL51" s="54">
        <v>3.1877200000000001</v>
      </c>
      <c r="AM51" s="54">
        <v>0</v>
      </c>
      <c r="AN51" s="54">
        <v>0</v>
      </c>
      <c r="AO51" s="54">
        <v>0</v>
      </c>
      <c r="AP51" s="54">
        <v>0</v>
      </c>
      <c r="AQ51" s="54">
        <v>0</v>
      </c>
      <c r="AR51" s="54">
        <v>0</v>
      </c>
      <c r="AS51" s="54">
        <v>1.5</v>
      </c>
      <c r="AT51" s="54">
        <v>0</v>
      </c>
      <c r="AU51" s="54">
        <v>0</v>
      </c>
      <c r="AV51" s="54">
        <v>20</v>
      </c>
      <c r="AW51" s="54">
        <v>0</v>
      </c>
      <c r="AX51" s="54">
        <v>0</v>
      </c>
      <c r="AY51" s="60">
        <v>21.5</v>
      </c>
    </row>
    <row r="52" spans="1:51" ht="15.75" x14ac:dyDescent="0.25">
      <c r="A52" s="43">
        <v>70</v>
      </c>
      <c r="B52" s="44">
        <v>4363</v>
      </c>
      <c r="C52" s="54">
        <v>1</v>
      </c>
      <c r="D52" s="54">
        <v>0</v>
      </c>
      <c r="E52" s="54">
        <v>0</v>
      </c>
      <c r="F52" s="54">
        <v>0</v>
      </c>
      <c r="G52" s="54">
        <v>250</v>
      </c>
      <c r="H52" s="54">
        <v>1</v>
      </c>
      <c r="I52" s="54">
        <v>3</v>
      </c>
      <c r="J52" s="54">
        <v>3.6758000000000002</v>
      </c>
      <c r="K52" s="54">
        <v>0.98550000000000004</v>
      </c>
      <c r="L52" s="54">
        <v>2.6903000000000001</v>
      </c>
      <c r="M52" s="54">
        <v>1.0155000000000001</v>
      </c>
      <c r="N52" s="54">
        <v>0.996</v>
      </c>
      <c r="O52" s="54">
        <v>5.04E-2</v>
      </c>
      <c r="P52" s="54">
        <v>3.0095999999999998</v>
      </c>
      <c r="Q52" s="54">
        <v>0</v>
      </c>
      <c r="R52" s="54">
        <v>4.5201000000000002</v>
      </c>
      <c r="S52" s="54">
        <v>107.99486</v>
      </c>
      <c r="T52" s="54">
        <v>0</v>
      </c>
      <c r="U52" s="54">
        <v>374.96</v>
      </c>
      <c r="V52" s="54">
        <v>125.47580000000001</v>
      </c>
      <c r="W52" s="54">
        <v>43.12</v>
      </c>
      <c r="X52" s="54">
        <v>257.8</v>
      </c>
      <c r="Y52" s="54">
        <v>808.36</v>
      </c>
      <c r="Z52" s="54">
        <v>8.7048000000000005</v>
      </c>
      <c r="AA52" s="54">
        <v>1503.27</v>
      </c>
      <c r="AB52" s="54">
        <v>28.950600000000001</v>
      </c>
      <c r="AC52" s="54">
        <v>1732.62</v>
      </c>
      <c r="AD52" s="54">
        <v>6.6432099999999998</v>
      </c>
      <c r="AE52" s="54">
        <v>14.507</v>
      </c>
      <c r="AF52" s="54">
        <v>21.851099999999999</v>
      </c>
      <c r="AG52" s="54">
        <v>240.96</v>
      </c>
      <c r="AH52" s="54">
        <v>1.0086900000000001</v>
      </c>
      <c r="AI52" s="54">
        <v>2.2936000000000001</v>
      </c>
      <c r="AJ52" s="54">
        <v>91.736999999999995</v>
      </c>
      <c r="AK52" s="54">
        <v>0.498</v>
      </c>
      <c r="AL52" s="54">
        <v>3.5985</v>
      </c>
      <c r="AM52" s="54">
        <v>0</v>
      </c>
      <c r="AN52" s="54">
        <v>0</v>
      </c>
      <c r="AO52" s="54">
        <v>0</v>
      </c>
      <c r="AP52" s="54">
        <v>0</v>
      </c>
      <c r="AQ52" s="54">
        <v>0</v>
      </c>
      <c r="AR52" s="54">
        <v>0</v>
      </c>
      <c r="AS52" s="54">
        <v>0</v>
      </c>
      <c r="AT52" s="54">
        <v>0</v>
      </c>
      <c r="AU52" s="54">
        <v>0</v>
      </c>
      <c r="AV52" s="54">
        <v>20</v>
      </c>
      <c r="AW52" s="54">
        <v>0</v>
      </c>
      <c r="AX52" s="54">
        <v>0</v>
      </c>
      <c r="AY52" s="60">
        <v>20</v>
      </c>
    </row>
    <row r="53" spans="1:51" ht="15.75" x14ac:dyDescent="0.25">
      <c r="A53" s="43">
        <v>71</v>
      </c>
      <c r="B53" s="44">
        <v>4361</v>
      </c>
      <c r="C53" s="54">
        <v>1</v>
      </c>
      <c r="D53" s="54">
        <v>0</v>
      </c>
      <c r="E53" s="54">
        <v>0</v>
      </c>
      <c r="F53" s="54">
        <v>1</v>
      </c>
      <c r="G53" s="54">
        <v>125</v>
      </c>
      <c r="H53" s="54">
        <v>2</v>
      </c>
      <c r="I53" s="54">
        <v>6</v>
      </c>
      <c r="J53" s="54">
        <v>2.8218000000000001</v>
      </c>
      <c r="K53" s="54">
        <v>1.3068</v>
      </c>
      <c r="L53" s="54">
        <v>1.5149999999999999</v>
      </c>
      <c r="M53" s="54">
        <v>0.52500000000000002</v>
      </c>
      <c r="N53" s="54">
        <v>2.3723999999999998</v>
      </c>
      <c r="O53" s="54">
        <v>0.43340000000000001</v>
      </c>
      <c r="P53" s="54">
        <v>12.265700000000001</v>
      </c>
      <c r="Q53" s="54">
        <v>0</v>
      </c>
      <c r="R53" s="54">
        <v>40.835000000000001</v>
      </c>
      <c r="S53" s="54">
        <v>435.43054000000001</v>
      </c>
      <c r="T53" s="54">
        <v>0</v>
      </c>
      <c r="U53" s="54">
        <v>497.58</v>
      </c>
      <c r="V53" s="54">
        <v>182.2217</v>
      </c>
      <c r="W53" s="54">
        <v>517.17999999999995</v>
      </c>
      <c r="X53" s="54">
        <v>257.08</v>
      </c>
      <c r="Y53" s="54">
        <v>1932.04</v>
      </c>
      <c r="Z53" s="54">
        <v>8.6302000000000003</v>
      </c>
      <c r="AA53" s="54">
        <v>2588.8000000000002</v>
      </c>
      <c r="AB53" s="54">
        <v>78.796499999999995</v>
      </c>
      <c r="AC53" s="54">
        <v>2224.2800000000002</v>
      </c>
      <c r="AD53" s="54">
        <v>26.73104</v>
      </c>
      <c r="AE53" s="54">
        <v>20.960999999999999</v>
      </c>
      <c r="AF53" s="54">
        <v>104.96169999999999</v>
      </c>
      <c r="AG53" s="54">
        <v>415.02</v>
      </c>
      <c r="AH53" s="54">
        <v>1.86547</v>
      </c>
      <c r="AI53" s="54">
        <v>1.5871</v>
      </c>
      <c r="AJ53" s="54">
        <v>124.98</v>
      </c>
      <c r="AK53" s="54">
        <v>2.2959999999999998</v>
      </c>
      <c r="AL53" s="54">
        <v>16.456099999999999</v>
      </c>
      <c r="AM53" s="54">
        <v>0</v>
      </c>
      <c r="AN53" s="54">
        <v>0</v>
      </c>
      <c r="AO53" s="54">
        <v>0</v>
      </c>
      <c r="AP53" s="54">
        <v>0</v>
      </c>
      <c r="AQ53" s="54">
        <v>0</v>
      </c>
      <c r="AR53" s="54">
        <v>0</v>
      </c>
      <c r="AS53" s="54">
        <v>7.6</v>
      </c>
      <c r="AT53" s="54">
        <v>0</v>
      </c>
      <c r="AU53" s="54">
        <v>0</v>
      </c>
      <c r="AV53" s="54">
        <v>13.8</v>
      </c>
      <c r="AW53" s="54">
        <v>5</v>
      </c>
      <c r="AX53" s="54">
        <v>0</v>
      </c>
      <c r="AY53" s="60">
        <v>26.4</v>
      </c>
    </row>
    <row r="54" spans="1:51" ht="16.5" thickBot="1" x14ac:dyDescent="0.3">
      <c r="A54" s="49">
        <v>72</v>
      </c>
      <c r="B54" s="50">
        <v>4366</v>
      </c>
      <c r="C54" s="57">
        <v>1</v>
      </c>
      <c r="D54" s="57">
        <v>0</v>
      </c>
      <c r="E54" s="57">
        <v>0</v>
      </c>
      <c r="F54" s="57">
        <v>1</v>
      </c>
      <c r="G54" s="57">
        <v>600</v>
      </c>
      <c r="H54" s="57">
        <v>1</v>
      </c>
      <c r="I54" s="57">
        <v>4</v>
      </c>
      <c r="J54" s="57">
        <v>1.845</v>
      </c>
      <c r="K54" s="57">
        <v>0</v>
      </c>
      <c r="L54" s="57">
        <v>1.845</v>
      </c>
      <c r="M54" s="57">
        <v>1.4244000000000001</v>
      </c>
      <c r="N54" s="57">
        <v>1.6561999999999999</v>
      </c>
      <c r="O54" s="57">
        <v>0.03</v>
      </c>
      <c r="P54" s="57">
        <v>8.9628999999999994</v>
      </c>
      <c r="Q54" s="57">
        <v>0</v>
      </c>
      <c r="R54" s="57">
        <v>18.1294</v>
      </c>
      <c r="S54" s="57">
        <v>95.417100000000005</v>
      </c>
      <c r="T54" s="57">
        <v>0</v>
      </c>
      <c r="U54" s="57">
        <v>272.79000000000002</v>
      </c>
      <c r="V54" s="57">
        <v>84.981800000000007</v>
      </c>
      <c r="W54" s="57">
        <v>443.28</v>
      </c>
      <c r="X54" s="57">
        <v>295.45</v>
      </c>
      <c r="Y54" s="57">
        <v>890.77</v>
      </c>
      <c r="Z54" s="57">
        <v>8.6306999999999992</v>
      </c>
      <c r="AA54" s="57">
        <v>1427.98</v>
      </c>
      <c r="AB54" s="57">
        <v>57.0458</v>
      </c>
      <c r="AC54" s="57">
        <v>1688.59</v>
      </c>
      <c r="AD54" s="57">
        <v>6.45723</v>
      </c>
      <c r="AE54" s="57">
        <v>17.920000000000002</v>
      </c>
      <c r="AF54" s="57">
        <v>38.152700000000003</v>
      </c>
      <c r="AG54" s="57">
        <v>397.25</v>
      </c>
      <c r="AH54" s="57">
        <v>0.90371000000000001</v>
      </c>
      <c r="AI54" s="57">
        <v>0.95630000000000004</v>
      </c>
      <c r="AJ54" s="57">
        <v>18.239000000000001</v>
      </c>
      <c r="AK54" s="57">
        <v>2</v>
      </c>
      <c r="AL54" s="57">
        <v>10.2036</v>
      </c>
      <c r="AM54" s="57">
        <v>0</v>
      </c>
      <c r="AN54" s="57">
        <v>0</v>
      </c>
      <c r="AO54" s="57">
        <v>0</v>
      </c>
      <c r="AP54" s="57">
        <v>0</v>
      </c>
      <c r="AQ54" s="57">
        <v>0</v>
      </c>
      <c r="AR54" s="57">
        <v>0</v>
      </c>
      <c r="AS54" s="57">
        <v>1.2</v>
      </c>
      <c r="AT54" s="57">
        <v>0</v>
      </c>
      <c r="AU54" s="57">
        <v>0</v>
      </c>
      <c r="AV54" s="57">
        <v>20</v>
      </c>
      <c r="AW54" s="57">
        <v>5</v>
      </c>
      <c r="AX54" s="57">
        <v>0</v>
      </c>
      <c r="AY54" s="61">
        <v>26.2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12"/>
  <sheetViews>
    <sheetView zoomScale="70" zoomScaleNormal="70" workbookViewId="0">
      <pane ySplit="1" topLeftCell="A2" activePane="bottomLeft" state="frozen"/>
      <selection pane="bottomLeft" activeCell="Q39" sqref="Q39"/>
    </sheetView>
  </sheetViews>
  <sheetFormatPr defaultRowHeight="15" x14ac:dyDescent="0.25"/>
  <cols>
    <col min="1" max="1" width="4" style="86" bestFit="1" customWidth="1"/>
    <col min="2" max="2" width="7.85546875" style="86" bestFit="1" customWidth="1"/>
    <col min="3" max="3" width="10.140625" style="86" bestFit="1" customWidth="1"/>
    <col min="4" max="4" width="9.140625" style="86" bestFit="1" customWidth="1"/>
    <col min="5" max="5" width="9.5703125" style="86" bestFit="1" customWidth="1"/>
    <col min="6" max="6" width="6.85546875" style="86" bestFit="1" customWidth="1"/>
    <col min="7" max="8" width="7.42578125" style="86" bestFit="1" customWidth="1"/>
    <col min="9" max="9" width="8.140625" style="86" bestFit="1" customWidth="1"/>
    <col min="10" max="10" width="9.140625" bestFit="1" customWidth="1"/>
    <col min="11" max="11" width="6.28515625" bestFit="1" customWidth="1"/>
    <col min="12" max="12" width="11.5703125" style="9" bestFit="1" customWidth="1"/>
    <col min="13" max="13" width="18.85546875" style="9" bestFit="1" customWidth="1"/>
    <col min="14" max="14" width="10.28515625" style="9" bestFit="1" customWidth="1"/>
    <col min="15" max="15" width="11.140625" style="9" bestFit="1" customWidth="1"/>
    <col min="16" max="17" width="12" style="9" bestFit="1" customWidth="1"/>
    <col min="18" max="18" width="14.42578125" style="9" bestFit="1" customWidth="1"/>
    <col min="19" max="19" width="13.140625" style="86" bestFit="1" customWidth="1"/>
    <col min="20" max="20" width="14.85546875" style="86" bestFit="1" customWidth="1"/>
    <col min="21" max="21" width="13.140625" style="86" bestFit="1" customWidth="1"/>
    <col min="22" max="22" width="18.140625" style="86" bestFit="1" customWidth="1"/>
    <col min="23" max="23" width="17.85546875" style="86" bestFit="1" customWidth="1"/>
    <col min="24" max="16384" width="9.140625" style="86"/>
  </cols>
  <sheetData>
    <row r="1" spans="1:23" ht="15.75" thickBot="1" x14ac:dyDescent="0.3">
      <c r="A1" s="107" t="s">
        <v>0</v>
      </c>
      <c r="B1" s="124" t="s">
        <v>264</v>
      </c>
      <c r="C1" s="108" t="s">
        <v>223</v>
      </c>
      <c r="D1" s="108" t="s">
        <v>225</v>
      </c>
      <c r="E1" s="108" t="s">
        <v>224</v>
      </c>
      <c r="F1" s="108" t="s">
        <v>226</v>
      </c>
      <c r="G1" s="108" t="s">
        <v>227</v>
      </c>
      <c r="H1" s="108" t="s">
        <v>228</v>
      </c>
      <c r="I1" s="108" t="s">
        <v>229</v>
      </c>
      <c r="J1" s="109" t="s">
        <v>239</v>
      </c>
      <c r="K1" s="110" t="s">
        <v>104</v>
      </c>
      <c r="L1" s="108" t="s">
        <v>231</v>
      </c>
      <c r="M1" s="108" t="s">
        <v>111</v>
      </c>
      <c r="N1" s="108" t="s">
        <v>238</v>
      </c>
      <c r="O1" s="111" t="s">
        <v>245</v>
      </c>
      <c r="P1" s="111" t="s">
        <v>246</v>
      </c>
      <c r="Q1" s="111" t="s">
        <v>247</v>
      </c>
      <c r="R1" s="114" t="s">
        <v>248</v>
      </c>
      <c r="S1" s="112" t="s">
        <v>240</v>
      </c>
      <c r="T1" s="113" t="s">
        <v>241</v>
      </c>
      <c r="U1" s="111" t="s">
        <v>242</v>
      </c>
      <c r="V1" s="111" t="s">
        <v>243</v>
      </c>
      <c r="W1" s="114" t="s">
        <v>244</v>
      </c>
    </row>
    <row r="2" spans="1:23" x14ac:dyDescent="0.25">
      <c r="A2" s="66">
        <v>1</v>
      </c>
      <c r="B2" s="66" t="s">
        <v>265</v>
      </c>
      <c r="C2" s="89" t="s">
        <v>234</v>
      </c>
      <c r="D2" s="90">
        <f>AVERAGE(Data!F2:H2)</f>
        <v>155.4</v>
      </c>
      <c r="E2" s="90">
        <f>AVERAGE(Data!J2:L2)</f>
        <v>69.8</v>
      </c>
      <c r="F2" s="90">
        <f t="shared" ref="F2:F31" si="0">E2/(D2/100)^2</f>
        <v>28.903696857364807</v>
      </c>
      <c r="G2" s="66">
        <f>IFERROR(AVERAGE(Data!AG2:AH2),"")</f>
        <v>103.5</v>
      </c>
      <c r="H2" s="66">
        <f>IFERROR(AVERAGE(Data!AJ2:AK2),"")</f>
        <v>79.5</v>
      </c>
      <c r="I2" s="66">
        <f>IFERROR(AVERAGE(Data!AM2:AN2),"")</f>
        <v>66.5</v>
      </c>
      <c r="J2" s="91">
        <f>IF(Data!AB2="","",Data!AB2)</f>
        <v>5.6</v>
      </c>
      <c r="K2" s="92">
        <f>IFERROR(IF(VLOOKUP(A2,'Webneers Adult Data'!$A$1:$R$73,3,FALSE)=0,"",VLOOKUP(A2,'Webneers Adult Data'!$A$1:$R$73,3,FALSE)),0)</f>
        <v>28</v>
      </c>
      <c r="L2" s="89">
        <f>IFERROR(IF(VLOOKUP(A2,'Webneers Adult Data'!$A$1:$R$73,7,FALSE)="","",VLOOKUP(A2,'Webneers Adult Data'!$A$1:$R$73,7,FALSE)),"")</f>
        <v>0</v>
      </c>
      <c r="M2" s="89">
        <f>IFERROR(IF(VLOOKUP(A2,'Webneers Adult Data'!$A$1:$R$73,10,FALSE)=0,"",VLOOKUP(A2,'Webneers Adult Data'!$A$1:$R$73,10,FALSE)),0)</f>
        <v>14</v>
      </c>
      <c r="N2" s="89">
        <f>IF(M2="","",IF(M2&gt;13,1,0))</f>
        <v>1</v>
      </c>
      <c r="O2" s="89" t="str">
        <f>IF(F2="","",IF(F2&lt;_xlfn.PERCENTILE.INC($F$2:$F$71,1/3),"Low",IF(F2&lt;_xlfn.PERCENTILE.INC($F$2:$F$71,2/3),"Mid","High")))</f>
        <v>Mid</v>
      </c>
      <c r="P2" s="89" t="str">
        <f>IF(G2="","",IF(G2&lt;_xlfn.PERCENTILE.INC($G$2:$G$71,1/3),"Low",IF(G2&lt;_xlfn.PERCENTILE.INC($G$2:$G$71,2/3),"Mid","High")))</f>
        <v>Mid</v>
      </c>
      <c r="Q2" s="89" t="str">
        <f>IF(H2="","",IF(H2&lt;_xlfn.PERCENTILE.INC($H$2:$H$71,1/3),"Low",IF(H2&lt;_xlfn.PERCENTILE.INC($H$2:$H$71,2/3),"Mid","High")))</f>
        <v>High</v>
      </c>
      <c r="R2" s="115" t="str">
        <f>IF(J2="","",IF(J2&lt;_xlfn.PERCENTILE.INC($J$2:$J$71,1/3),"Low",IF(J2&lt;_xlfn.PERCENTILE.INC($J$2:$J$71,2/3),"Mid","High")))</f>
        <v>Mid</v>
      </c>
      <c r="S2" s="93">
        <f>IF(Data!C2="","",Data!C2)</f>
        <v>42482</v>
      </c>
      <c r="T2" s="9">
        <f>IFERROR(MONTH(S2),"")</f>
        <v>4</v>
      </c>
      <c r="U2" s="7">
        <f>Data!D2</f>
        <v>0.4375</v>
      </c>
      <c r="V2" s="7" t="s">
        <v>235</v>
      </c>
      <c r="W2" s="118" t="str">
        <f>IF(Data!W2="","",Data!W2)</f>
        <v>1B</v>
      </c>
    </row>
    <row r="3" spans="1:23" x14ac:dyDescent="0.25">
      <c r="A3" s="1">
        <v>2</v>
      </c>
      <c r="B3" s="66" t="s">
        <v>265</v>
      </c>
      <c r="C3" s="94" t="s">
        <v>234</v>
      </c>
      <c r="D3" s="95">
        <f>AVERAGE(Data!F3:H3)</f>
        <v>170.63333333333333</v>
      </c>
      <c r="E3" s="95">
        <f>AVERAGE(Data!J3:L3)</f>
        <v>78.5</v>
      </c>
      <c r="F3" s="95">
        <f t="shared" si="0"/>
        <v>26.961366937105907</v>
      </c>
      <c r="G3" s="1">
        <f>IFERROR(AVERAGE(Data!AG3:AH3),"")</f>
        <v>101</v>
      </c>
      <c r="H3" s="1">
        <f>IFERROR(AVERAGE(Data!AJ3:AK3),"")</f>
        <v>73.5</v>
      </c>
      <c r="I3" s="1">
        <f>IFERROR(AVERAGE(Data!AM3:AN3),"")</f>
        <v>72</v>
      </c>
      <c r="J3" s="96">
        <f>IF(Data!AB3="","",Data!AB3)</f>
        <v>5.5</v>
      </c>
      <c r="K3" s="97">
        <f>IFERROR(IF(VLOOKUP(A3,'Webneers Adult Data'!$A$1:$R$73,3,FALSE)=0,"",VLOOKUP(A3,'Webneers Adult Data'!$A$1:$R$73,3,FALSE)),0)</f>
        <v>30</v>
      </c>
      <c r="L3" s="94">
        <f>IFERROR(IF(VLOOKUP(A3,'Webneers Adult Data'!$A$1:$R$73,7,FALSE)="","",VLOOKUP(A3,'Webneers Adult Data'!$A$1:$R$73,7,FALSE)),"")</f>
        <v>1</v>
      </c>
      <c r="M3" s="94">
        <f>IFERROR(IF(VLOOKUP(A3,'Webneers Adult Data'!$A$1:$R$73,10,FALSE)=0,"",VLOOKUP(A3,'Webneers Adult Data'!$A$1:$R$73,10,FALSE)),0)</f>
        <v>15</v>
      </c>
      <c r="N3" s="94">
        <f t="shared" ref="N3:N63" si="1">IF(M3="","",IF(M3&gt;13,1,0))</f>
        <v>1</v>
      </c>
      <c r="O3" s="94" t="str">
        <f t="shared" ref="O3:O66" si="2">IF(F3="","",IF(F3&lt;_xlfn.PERCENTILE.INC($F$2:$F$71,1/3),"Low",IF(F3&lt;_xlfn.PERCENTILE.INC($F$2:$F$71,2/3),"Mid","High")))</f>
        <v>Low</v>
      </c>
      <c r="P3" s="94" t="str">
        <f t="shared" ref="P3:P66" si="3">IF(G3="","",IF(G3&lt;_xlfn.PERCENTILE.INC($G$2:$G$71,1/3),"Low",IF(G3&lt;_xlfn.PERCENTILE.INC($G$2:$G$71,2/3),"Mid","High")))</f>
        <v>Mid</v>
      </c>
      <c r="Q3" s="94" t="str">
        <f t="shared" ref="Q3:Q66" si="4">IF(H3="","",IF(H3&lt;_xlfn.PERCENTILE.INC($H$2:$H$71,1/3),"Low",IF(H3&lt;_xlfn.PERCENTILE.INC($H$2:$H$71,2/3),"Mid","High")))</f>
        <v>Mid</v>
      </c>
      <c r="R3" s="116" t="str">
        <f t="shared" ref="R3:R66" si="5">IF(J3="","",IF(J3&lt;_xlfn.PERCENTILE.INC($J$2:$J$71,1/3),"Low",IF(J3&lt;_xlfn.PERCENTILE.INC($J$2:$J$71,2/3),"Mid","High")))</f>
        <v>Mid</v>
      </c>
      <c r="S3" s="93">
        <f>IF(Data!C3="","",Data!C3)</f>
        <v>42482</v>
      </c>
      <c r="T3" s="9">
        <f t="shared" ref="T3:T64" si="6">IFERROR(MONTH(S3),"")</f>
        <v>4</v>
      </c>
      <c r="U3" s="7">
        <f>Data!D3</f>
        <v>0.4375</v>
      </c>
      <c r="V3" s="7" t="s">
        <v>235</v>
      </c>
      <c r="W3" s="118" t="str">
        <f>IF(Data!W3="","",Data!W3)</f>
        <v>1B</v>
      </c>
    </row>
    <row r="4" spans="1:23" x14ac:dyDescent="0.25">
      <c r="A4" s="1">
        <v>3</v>
      </c>
      <c r="B4" s="66" t="s">
        <v>265</v>
      </c>
      <c r="C4" s="94" t="s">
        <v>234</v>
      </c>
      <c r="D4" s="95">
        <f>AVERAGE(Data!F4:H4)</f>
        <v>158.16666666666666</v>
      </c>
      <c r="E4" s="95">
        <f>AVERAGE(Data!J4:L4)</f>
        <v>100.5</v>
      </c>
      <c r="F4" s="95">
        <f t="shared" si="0"/>
        <v>40.173173247642417</v>
      </c>
      <c r="G4" s="1">
        <f>IFERROR(AVERAGE(Data!AG4:AH4),"")</f>
        <v>112.5</v>
      </c>
      <c r="H4" s="1">
        <f>IFERROR(AVERAGE(Data!AJ4:AK4),"")</f>
        <v>87.5</v>
      </c>
      <c r="I4" s="1">
        <f>IFERROR(AVERAGE(Data!AM4:AN4),"")</f>
        <v>83</v>
      </c>
      <c r="J4" s="96">
        <f>IF(Data!AB4="","",Data!AB4)</f>
        <v>7</v>
      </c>
      <c r="K4" s="97">
        <f>IFERROR(IF(VLOOKUP(A4,'Webneers Adult Data'!$A$1:$R$73,3,FALSE)=0,"",VLOOKUP(A4,'Webneers Adult Data'!$A$1:$R$73,3,FALSE)),0)</f>
        <v>33</v>
      </c>
      <c r="L4" s="94">
        <f>IFERROR(IF(VLOOKUP(A4,'Webneers Adult Data'!$A$1:$R$73,7,FALSE)="","",VLOOKUP(A4,'Webneers Adult Data'!$A$1:$R$73,7,FALSE)),"")</f>
        <v>1</v>
      </c>
      <c r="M4" s="94">
        <f>IFERROR(IF(VLOOKUP(A4,'Webneers Adult Data'!$A$1:$R$73,10,FALSE)=0,"",VLOOKUP(A4,'Webneers Adult Data'!$A$1:$R$73,10,FALSE)),0)</f>
        <v>6</v>
      </c>
      <c r="N4" s="94">
        <f t="shared" si="1"/>
        <v>0</v>
      </c>
      <c r="O4" s="94" t="str">
        <f t="shared" si="2"/>
        <v>High</v>
      </c>
      <c r="P4" s="94" t="str">
        <f t="shared" si="3"/>
        <v>High</v>
      </c>
      <c r="Q4" s="94" t="str">
        <f t="shared" si="4"/>
        <v>High</v>
      </c>
      <c r="R4" s="116" t="str">
        <f t="shared" si="5"/>
        <v>High</v>
      </c>
      <c r="S4" s="93">
        <f>IF(Data!C4="","",Data!C4)</f>
        <v>42482</v>
      </c>
      <c r="T4" s="9">
        <f t="shared" si="6"/>
        <v>4</v>
      </c>
      <c r="U4" s="7">
        <f>Data!D4</f>
        <v>0.4375</v>
      </c>
      <c r="V4" s="7" t="s">
        <v>235</v>
      </c>
      <c r="W4" s="118" t="str">
        <f>IF(Data!W4="","",Data!W4)</f>
        <v>1A</v>
      </c>
    </row>
    <row r="5" spans="1:23" x14ac:dyDescent="0.25">
      <c r="A5" s="1">
        <v>4</v>
      </c>
      <c r="B5" s="66" t="s">
        <v>265</v>
      </c>
      <c r="C5" s="94" t="s">
        <v>234</v>
      </c>
      <c r="D5" s="95">
        <f>AVERAGE(Data!F5:H5)</f>
        <v>156.9</v>
      </c>
      <c r="E5" s="95">
        <f>AVERAGE(Data!J5:L5)</f>
        <v>104.7</v>
      </c>
      <c r="F5" s="95">
        <f t="shared" si="0"/>
        <v>42.530529974274522</v>
      </c>
      <c r="G5" s="1">
        <f>IFERROR(AVERAGE(Data!AG5:AH5),"")</f>
        <v>98</v>
      </c>
      <c r="H5" s="1">
        <f>IFERROR(AVERAGE(Data!AJ5:AK5),"")</f>
        <v>73.5</v>
      </c>
      <c r="I5" s="1">
        <f>IFERROR(AVERAGE(Data!AM5:AN5),"")</f>
        <v>67</v>
      </c>
      <c r="J5" s="96">
        <f>IF(Data!AB5="","",Data!AB5)</f>
        <v>5.5</v>
      </c>
      <c r="K5" s="97">
        <f>IFERROR(IF(VLOOKUP(A5,'Webneers Adult Data'!$A$1:$R$73,3,FALSE)=0,"",VLOOKUP(A5,'Webneers Adult Data'!$A$1:$R$73,3,FALSE)),0)</f>
        <v>34</v>
      </c>
      <c r="L5" s="94">
        <f>IFERROR(IF(VLOOKUP(A5,'Webneers Adult Data'!$A$1:$R$73,7,FALSE)="","",VLOOKUP(A5,'Webneers Adult Data'!$A$1:$R$73,7,FALSE)),"")</f>
        <v>0</v>
      </c>
      <c r="M5" s="94">
        <f>IFERROR(IF(VLOOKUP(A5,'Webneers Adult Data'!$A$1:$R$73,10,FALSE)=0,"",VLOOKUP(A5,'Webneers Adult Data'!$A$1:$R$73,10,FALSE)),0)</f>
        <v>12</v>
      </c>
      <c r="N5" s="94">
        <f t="shared" si="1"/>
        <v>0</v>
      </c>
      <c r="O5" s="94" t="str">
        <f t="shared" si="2"/>
        <v>High</v>
      </c>
      <c r="P5" s="94" t="str">
        <f t="shared" si="3"/>
        <v>Low</v>
      </c>
      <c r="Q5" s="94" t="str">
        <f t="shared" si="4"/>
        <v>Mid</v>
      </c>
      <c r="R5" s="116" t="str">
        <f t="shared" si="5"/>
        <v>Mid</v>
      </c>
      <c r="S5" s="93">
        <f>IF(Data!C5="","",Data!C5)</f>
        <v>42482</v>
      </c>
      <c r="T5" s="9">
        <f t="shared" si="6"/>
        <v>4</v>
      </c>
      <c r="U5" s="7">
        <f>Data!D5</f>
        <v>0.4375</v>
      </c>
      <c r="V5" s="7" t="s">
        <v>235</v>
      </c>
      <c r="W5" s="118" t="str">
        <f>IF(Data!W5="","",Data!W5)</f>
        <v>1A</v>
      </c>
    </row>
    <row r="6" spans="1:23" x14ac:dyDescent="0.25">
      <c r="A6" s="1">
        <v>5</v>
      </c>
      <c r="B6" s="66" t="s">
        <v>265</v>
      </c>
      <c r="C6" s="94" t="s">
        <v>234</v>
      </c>
      <c r="D6" s="95">
        <f>AVERAGE(Data!F6:H6)</f>
        <v>164.56666666666669</v>
      </c>
      <c r="E6" s="95">
        <f>AVERAGE(Data!J6:L6)</f>
        <v>59.4</v>
      </c>
      <c r="F6" s="95">
        <f t="shared" si="0"/>
        <v>21.933235411926546</v>
      </c>
      <c r="G6" s="1">
        <f>IFERROR(AVERAGE(Data!AG6:AH6),"")</f>
        <v>94</v>
      </c>
      <c r="H6" s="1">
        <f>IFERROR(AVERAGE(Data!AJ6:AK6),"")</f>
        <v>67</v>
      </c>
      <c r="I6" s="1">
        <f>IFERROR(AVERAGE(Data!AM6:AN6),"")</f>
        <v>73</v>
      </c>
      <c r="J6" s="96">
        <f>IF(Data!AB6="","",Data!AB6)</f>
        <v>5.3</v>
      </c>
      <c r="K6" s="97">
        <f>IFERROR(IF(VLOOKUP(A6,'Webneers Adult Data'!$A$1:$R$73,3,FALSE)=0,"",VLOOKUP(A6,'Webneers Adult Data'!$A$1:$R$73,3,FALSE)),0)</f>
        <v>42</v>
      </c>
      <c r="L6" s="94">
        <f>IFERROR(IF(VLOOKUP(A6,'Webneers Adult Data'!$A$1:$R$73,7,FALSE)="","",VLOOKUP(A6,'Webneers Adult Data'!$A$1:$R$73,7,FALSE)),"")</f>
        <v>1</v>
      </c>
      <c r="M6" s="94">
        <f>IFERROR(IF(VLOOKUP(A6,'Webneers Adult Data'!$A$1:$R$73,10,FALSE)=0,"",VLOOKUP(A6,'Webneers Adult Data'!$A$1:$R$73,10,FALSE)),0)</f>
        <v>12</v>
      </c>
      <c r="N6" s="94">
        <f t="shared" si="1"/>
        <v>0</v>
      </c>
      <c r="O6" s="94" t="str">
        <f t="shared" si="2"/>
        <v>Low</v>
      </c>
      <c r="P6" s="94" t="str">
        <f t="shared" si="3"/>
        <v>Low</v>
      </c>
      <c r="Q6" s="94" t="str">
        <f t="shared" si="4"/>
        <v>Low</v>
      </c>
      <c r="R6" s="116" t="str">
        <f t="shared" si="5"/>
        <v>Low</v>
      </c>
      <c r="S6" s="93">
        <f>IF(Data!C6="","",Data!C6)</f>
        <v>42489</v>
      </c>
      <c r="T6" s="9">
        <f t="shared" si="6"/>
        <v>4</v>
      </c>
      <c r="U6" s="7">
        <f>Data!D6</f>
        <v>0.4375</v>
      </c>
      <c r="V6" s="7" t="s">
        <v>235</v>
      </c>
      <c r="W6" s="118" t="str">
        <f>IF(Data!W6="","",Data!W6)</f>
        <v>2A</v>
      </c>
    </row>
    <row r="7" spans="1:23" x14ac:dyDescent="0.25">
      <c r="A7" s="1">
        <v>6</v>
      </c>
      <c r="B7" s="66" t="s">
        <v>265</v>
      </c>
      <c r="C7" s="94" t="s">
        <v>234</v>
      </c>
      <c r="D7" s="95">
        <f>AVERAGE(Data!F7:H7)</f>
        <v>165.46666666666667</v>
      </c>
      <c r="E7" s="95">
        <f>AVERAGE(Data!J7:L7)</f>
        <v>75.099999999999994</v>
      </c>
      <c r="F7" s="95">
        <f t="shared" si="0"/>
        <v>27.429563769697825</v>
      </c>
      <c r="G7" s="1">
        <f>IFERROR(AVERAGE(Data!AG7:AH7),"")</f>
        <v>123.5</v>
      </c>
      <c r="H7" s="1">
        <f>IFERROR(AVERAGE(Data!AJ7:AK7),"")</f>
        <v>85.5</v>
      </c>
      <c r="I7" s="1">
        <f>IFERROR(AVERAGE(Data!AM7:AN7),"")</f>
        <v>77</v>
      </c>
      <c r="J7" s="96" t="str">
        <f>IF(Data!AB7="","",Data!AB7)</f>
        <v/>
      </c>
      <c r="K7" s="97" t="str">
        <f>IFERROR(IF(VLOOKUP(A7,'Webneers Adult Data'!$A$1:$R$73,3,FALSE)=0,"",VLOOKUP(A7,'Webneers Adult Data'!$A$1:$R$73,3,FALSE)),0)</f>
        <v/>
      </c>
      <c r="L7" s="94">
        <f>IFERROR(IF(VLOOKUP(A7,'Webneers Adult Data'!$A$1:$R$73,7,FALSE)="","",VLOOKUP(A7,'Webneers Adult Data'!$A$1:$R$73,7,FALSE)),"")</f>
        <v>1</v>
      </c>
      <c r="M7" s="94">
        <f>IFERROR(IF(VLOOKUP(A7,'Webneers Adult Data'!$A$1:$R$73,10,FALSE)=0,"",VLOOKUP(A7,'Webneers Adult Data'!$A$1:$R$73,10,FALSE)),0)</f>
        <v>12</v>
      </c>
      <c r="N7" s="94">
        <f t="shared" si="1"/>
        <v>0</v>
      </c>
      <c r="O7" s="94" t="str">
        <f t="shared" si="2"/>
        <v>Mid</v>
      </c>
      <c r="P7" s="94" t="str">
        <f t="shared" si="3"/>
        <v>High</v>
      </c>
      <c r="Q7" s="94" t="str">
        <f t="shared" si="4"/>
        <v>High</v>
      </c>
      <c r="R7" s="116" t="str">
        <f t="shared" si="5"/>
        <v/>
      </c>
      <c r="S7" s="93">
        <f>IF(Data!C7="","",Data!C7)</f>
        <v>42489</v>
      </c>
      <c r="T7" s="9">
        <f t="shared" si="6"/>
        <v>4</v>
      </c>
      <c r="U7" s="7">
        <f>Data!D7</f>
        <v>0.4375</v>
      </c>
      <c r="V7" s="7" t="s">
        <v>235</v>
      </c>
      <c r="W7" s="118" t="str">
        <f>IF(Data!W7="","",Data!W7)</f>
        <v>2A</v>
      </c>
    </row>
    <row r="8" spans="1:23" x14ac:dyDescent="0.25">
      <c r="A8" s="1">
        <v>7</v>
      </c>
      <c r="B8" s="66" t="s">
        <v>265</v>
      </c>
      <c r="C8" s="94" t="s">
        <v>234</v>
      </c>
      <c r="D8" s="95">
        <f>AVERAGE(Data!F8:H8)</f>
        <v>160.13333333333333</v>
      </c>
      <c r="E8" s="95">
        <f>AVERAGE(Data!J8:L8)</f>
        <v>91.90000000000002</v>
      </c>
      <c r="F8" s="95">
        <f t="shared" si="0"/>
        <v>35.838681476233042</v>
      </c>
      <c r="G8" s="1">
        <f>IFERROR(AVERAGE(Data!AG8:AH8),"")</f>
        <v>113</v>
      </c>
      <c r="H8" s="1">
        <f>IFERROR(AVERAGE(Data!AJ8:AK8),"")</f>
        <v>71.5</v>
      </c>
      <c r="I8" s="1">
        <f>IFERROR(AVERAGE(Data!AM8:AN8),"")</f>
        <v>83</v>
      </c>
      <c r="J8" s="96">
        <f>IF(Data!AB8="","",Data!AB8)</f>
        <v>5.9</v>
      </c>
      <c r="K8" s="97">
        <f>IFERROR(IF(VLOOKUP(A8,'Webneers Adult Data'!$A$1:$R$73,3,FALSE)=0,"",VLOOKUP(A8,'Webneers Adult Data'!$A$1:$R$73,3,FALSE)),0)</f>
        <v>43</v>
      </c>
      <c r="L8" s="94">
        <f>IFERROR(IF(VLOOKUP(A8,'Webneers Adult Data'!$A$1:$R$73,7,FALSE)="","",VLOOKUP(A8,'Webneers Adult Data'!$A$1:$R$73,7,FALSE)),"")</f>
        <v>1</v>
      </c>
      <c r="M8" s="94">
        <f>IFERROR(IF(VLOOKUP(A8,'Webneers Adult Data'!$A$1:$R$73,10,FALSE)=0,"",VLOOKUP(A8,'Webneers Adult Data'!$A$1:$R$73,10,FALSE)),0)</f>
        <v>14</v>
      </c>
      <c r="N8" s="94">
        <f t="shared" si="1"/>
        <v>1</v>
      </c>
      <c r="O8" s="94" t="str">
        <f t="shared" si="2"/>
        <v>High</v>
      </c>
      <c r="P8" s="94" t="str">
        <f t="shared" si="3"/>
        <v>High</v>
      </c>
      <c r="Q8" s="94" t="str">
        <f t="shared" si="4"/>
        <v>Mid</v>
      </c>
      <c r="R8" s="116" t="str">
        <f t="shared" si="5"/>
        <v>High</v>
      </c>
      <c r="S8" s="93">
        <f>IF(Data!C8="","",Data!C8)</f>
        <v>42489</v>
      </c>
      <c r="T8" s="9">
        <f t="shared" si="6"/>
        <v>4</v>
      </c>
      <c r="U8" s="7">
        <f>Data!D8</f>
        <v>0.4375</v>
      </c>
      <c r="V8" s="7" t="s">
        <v>235</v>
      </c>
      <c r="W8" s="118" t="str">
        <f>IF(Data!W8="","",Data!W8)</f>
        <v>2B</v>
      </c>
    </row>
    <row r="9" spans="1:23" x14ac:dyDescent="0.25">
      <c r="A9" s="1">
        <v>8</v>
      </c>
      <c r="B9" s="66" t="s">
        <v>265</v>
      </c>
      <c r="C9" s="94" t="s">
        <v>234</v>
      </c>
      <c r="D9" s="95">
        <f>AVERAGE(Data!F9:H9)</f>
        <v>156.80000000000001</v>
      </c>
      <c r="E9" s="95">
        <f>AVERAGE(Data!J9:L9)</f>
        <v>110.3</v>
      </c>
      <c r="F9" s="95">
        <f t="shared" si="0"/>
        <v>44.862492190753848</v>
      </c>
      <c r="G9" s="1">
        <f>IFERROR(AVERAGE(Data!AG9:AH9),"")</f>
        <v>145</v>
      </c>
      <c r="H9" s="1">
        <f>IFERROR(AVERAGE(Data!AJ9:AK9),"")</f>
        <v>99.5</v>
      </c>
      <c r="I9" s="1">
        <f>IFERROR(AVERAGE(Data!AM9:AN9),"")</f>
        <v>100</v>
      </c>
      <c r="J9" s="96">
        <f>IF(Data!AB9="","",Data!AB9)</f>
        <v>5.4</v>
      </c>
      <c r="K9" s="97">
        <f>IFERROR(IF(VLOOKUP(A9,'Webneers Adult Data'!$A$1:$R$73,3,FALSE)=0,"",VLOOKUP(A9,'Webneers Adult Data'!$A$1:$R$73,3,FALSE)),0)</f>
        <v>50</v>
      </c>
      <c r="L9" s="94">
        <f>IFERROR(IF(VLOOKUP(A9,'Webneers Adult Data'!$A$1:$R$73,7,FALSE)="","",VLOOKUP(A9,'Webneers Adult Data'!$A$1:$R$73,7,FALSE)),"")</f>
        <v>1</v>
      </c>
      <c r="M9" s="94">
        <f>IFERROR(IF(VLOOKUP(A9,'Webneers Adult Data'!$A$1:$R$73,10,FALSE)=0,"",VLOOKUP(A9,'Webneers Adult Data'!$A$1:$R$73,10,FALSE)),0)</f>
        <v>13</v>
      </c>
      <c r="N9" s="94">
        <f t="shared" si="1"/>
        <v>0</v>
      </c>
      <c r="O9" s="94" t="str">
        <f t="shared" si="2"/>
        <v>High</v>
      </c>
      <c r="P9" s="94" t="str">
        <f t="shared" si="3"/>
        <v>High</v>
      </c>
      <c r="Q9" s="94" t="str">
        <f t="shared" si="4"/>
        <v>High</v>
      </c>
      <c r="R9" s="116" t="str">
        <f t="shared" si="5"/>
        <v>Mid</v>
      </c>
      <c r="S9" s="93">
        <f>IF(Data!C9="","",Data!C9)</f>
        <v>42489</v>
      </c>
      <c r="T9" s="9">
        <f t="shared" si="6"/>
        <v>4</v>
      </c>
      <c r="U9" s="7">
        <f>Data!D9</f>
        <v>0.4375</v>
      </c>
      <c r="V9" s="7" t="s">
        <v>235</v>
      </c>
      <c r="W9" s="118" t="str">
        <f>IF(Data!W9="","",Data!W9)</f>
        <v>2B</v>
      </c>
    </row>
    <row r="10" spans="1:23" x14ac:dyDescent="0.25">
      <c r="A10" s="1">
        <v>9</v>
      </c>
      <c r="B10" s="66" t="s">
        <v>265</v>
      </c>
      <c r="C10" s="94" t="s">
        <v>234</v>
      </c>
      <c r="D10" s="95">
        <f>AVERAGE(Data!F10:H10)</f>
        <v>151.63333333333333</v>
      </c>
      <c r="E10" s="95">
        <f>AVERAGE(Data!J10:L10)</f>
        <v>60.5</v>
      </c>
      <c r="F10" s="95">
        <f t="shared" si="0"/>
        <v>26.312736122979498</v>
      </c>
      <c r="G10" s="1">
        <f>IFERROR(AVERAGE(Data!AG10:AH10),"")</f>
        <v>94.5</v>
      </c>
      <c r="H10" s="1">
        <f>IFERROR(AVERAGE(Data!AJ10:AK10),"")</f>
        <v>69.5</v>
      </c>
      <c r="I10" s="1">
        <f>IFERROR(AVERAGE(Data!AM10:AN10),"")</f>
        <v>79</v>
      </c>
      <c r="J10" s="96">
        <f>IF(Data!AB10="","",Data!AB10)</f>
        <v>5.0999999999999996</v>
      </c>
      <c r="K10" s="97">
        <f>IFERROR(IF(VLOOKUP(A10,'Webneers Adult Data'!$A$1:$R$73,3,FALSE)=0,"",VLOOKUP(A10,'Webneers Adult Data'!$A$1:$R$73,3,FALSE)),0)</f>
        <v>45</v>
      </c>
      <c r="L10" s="94">
        <f>IFERROR(IF(VLOOKUP(A10,'Webneers Adult Data'!$A$1:$R$73,7,FALSE)="","",VLOOKUP(A10,'Webneers Adult Data'!$A$1:$R$73,7,FALSE)),"")</f>
        <v>1</v>
      </c>
      <c r="M10" s="94">
        <f>IFERROR(IF(VLOOKUP(A10,'Webneers Adult Data'!$A$1:$R$73,10,FALSE)=0,"",VLOOKUP(A10,'Webneers Adult Data'!$A$1:$R$73,10,FALSE)),0)</f>
        <v>6</v>
      </c>
      <c r="N10" s="94">
        <f t="shared" si="1"/>
        <v>0</v>
      </c>
      <c r="O10" s="94" t="str">
        <f t="shared" si="2"/>
        <v>Low</v>
      </c>
      <c r="P10" s="94" t="str">
        <f t="shared" si="3"/>
        <v>Low</v>
      </c>
      <c r="Q10" s="94" t="str">
        <f t="shared" si="4"/>
        <v>Mid</v>
      </c>
      <c r="R10" s="116" t="str">
        <f t="shared" si="5"/>
        <v>Low</v>
      </c>
      <c r="S10" s="93">
        <f>IF(Data!C10="","",Data!C10)</f>
        <v>42489</v>
      </c>
      <c r="T10" s="9">
        <f t="shared" si="6"/>
        <v>4</v>
      </c>
      <c r="U10" s="7">
        <f>Data!D10</f>
        <v>0.4375</v>
      </c>
      <c r="V10" s="7" t="s">
        <v>235</v>
      </c>
      <c r="W10" s="118" t="str">
        <f>IF(Data!W10="","",Data!W10)</f>
        <v>2B</v>
      </c>
    </row>
    <row r="11" spans="1:23" x14ac:dyDescent="0.25">
      <c r="A11" s="1">
        <v>10</v>
      </c>
      <c r="B11" s="66" t="s">
        <v>265</v>
      </c>
      <c r="C11" s="94" t="s">
        <v>234</v>
      </c>
      <c r="D11" s="95">
        <f>AVERAGE(Data!F11:H11)</f>
        <v>161.9</v>
      </c>
      <c r="E11" s="95">
        <f>AVERAGE(Data!J11:L11)</f>
        <v>67.3</v>
      </c>
      <c r="F11" s="95">
        <f t="shared" si="0"/>
        <v>25.675645257960117</v>
      </c>
      <c r="G11" s="1">
        <f>IFERROR(AVERAGE(Data!AG11:AH11),"")</f>
        <v>98.5</v>
      </c>
      <c r="H11" s="1">
        <f>IFERROR(AVERAGE(Data!AJ11:AK11),"")</f>
        <v>71.5</v>
      </c>
      <c r="I11" s="1">
        <f>IFERROR(AVERAGE(Data!AM11:AN11),"")</f>
        <v>77</v>
      </c>
      <c r="J11" s="96">
        <f>IF(Data!AB11="","",Data!AB11)</f>
        <v>5.5</v>
      </c>
      <c r="K11" s="97">
        <f>IFERROR(IF(VLOOKUP(A11,'Webneers Adult Data'!$A$1:$R$73,3,FALSE)=0,"",VLOOKUP(A11,'Webneers Adult Data'!$A$1:$R$73,3,FALSE)),0)</f>
        <v>25</v>
      </c>
      <c r="L11" s="94">
        <f>IFERROR(IF(VLOOKUP(A11,'Webneers Adult Data'!$A$1:$R$73,7,FALSE)="","",VLOOKUP(A11,'Webneers Adult Data'!$A$1:$R$73,7,FALSE)),"")</f>
        <v>1</v>
      </c>
      <c r="M11" s="94" t="str">
        <f>IFERROR(IF(VLOOKUP(A11,'Webneers Adult Data'!$A$1:$R$73,10,FALSE)=0,"",VLOOKUP(A11,'Webneers Adult Data'!$A$1:$R$73,10,FALSE)),0)</f>
        <v/>
      </c>
      <c r="N11" s="94" t="str">
        <f t="shared" si="1"/>
        <v/>
      </c>
      <c r="O11" s="94" t="str">
        <f t="shared" si="2"/>
        <v>Low</v>
      </c>
      <c r="P11" s="94" t="str">
        <f t="shared" si="3"/>
        <v>Low</v>
      </c>
      <c r="Q11" s="94" t="str">
        <f t="shared" si="4"/>
        <v>Mid</v>
      </c>
      <c r="R11" s="116" t="str">
        <f t="shared" si="5"/>
        <v>Mid</v>
      </c>
      <c r="S11" s="93">
        <f>IF(Data!C11="","",Data!C11)</f>
        <v>42527</v>
      </c>
      <c r="T11" s="9">
        <f t="shared" si="6"/>
        <v>6</v>
      </c>
      <c r="U11" s="7">
        <f>Data!D11</f>
        <v>12.5</v>
      </c>
      <c r="V11" s="7" t="s">
        <v>236</v>
      </c>
      <c r="W11" s="118" t="str">
        <f>IF(Data!W11="","",Data!W11)</f>
        <v>1A</v>
      </c>
    </row>
    <row r="12" spans="1:23" x14ac:dyDescent="0.25">
      <c r="A12" s="1">
        <v>11</v>
      </c>
      <c r="B12" s="66" t="s">
        <v>265</v>
      </c>
      <c r="C12" s="94" t="s">
        <v>234</v>
      </c>
      <c r="D12" s="95">
        <f>AVERAGE(Data!F12:H12)</f>
        <v>157.4</v>
      </c>
      <c r="E12" s="95">
        <f>AVERAGE(Data!J12:L12)</f>
        <v>74.833333333333329</v>
      </c>
      <c r="F12" s="95">
        <f t="shared" si="0"/>
        <v>30.205472558899995</v>
      </c>
      <c r="G12" s="1" t="str">
        <f>IFERROR(AVERAGE(Data!AG12:AH12),"")</f>
        <v/>
      </c>
      <c r="H12" s="1" t="str">
        <f>IFERROR(AVERAGE(Data!AJ12:AK12),"")</f>
        <v/>
      </c>
      <c r="I12" s="1" t="str">
        <f>IFERROR(AVERAGE(Data!AM12:AN12),"")</f>
        <v/>
      </c>
      <c r="J12" s="96" t="str">
        <f>IF(Data!AB12="","",Data!AB12)</f>
        <v/>
      </c>
      <c r="K12" s="97">
        <f>IFERROR(IF(VLOOKUP(A12,'Webneers Adult Data'!$A$1:$R$73,3,FALSE)=0,"",VLOOKUP(A12,'Webneers Adult Data'!$A$1:$R$73,3,FALSE)),0)</f>
        <v>23</v>
      </c>
      <c r="L12" s="94">
        <f>IFERROR(IF(VLOOKUP(A12,'Webneers Adult Data'!$A$1:$R$73,7,FALSE)="","",VLOOKUP(A12,'Webneers Adult Data'!$A$1:$R$73,7,FALSE)),"")</f>
        <v>1</v>
      </c>
      <c r="M12" s="94">
        <f>IFERROR(IF(VLOOKUP(A12,'Webneers Adult Data'!$A$1:$R$73,10,FALSE)=0,"",VLOOKUP(A12,'Webneers Adult Data'!$A$1:$R$73,10,FALSE)),0)</f>
        <v>13</v>
      </c>
      <c r="N12" s="94">
        <f t="shared" si="1"/>
        <v>0</v>
      </c>
      <c r="O12" s="94" t="str">
        <f t="shared" si="2"/>
        <v>Mid</v>
      </c>
      <c r="P12" s="94" t="str">
        <f t="shared" si="3"/>
        <v/>
      </c>
      <c r="Q12" s="94" t="str">
        <f t="shared" si="4"/>
        <v/>
      </c>
      <c r="R12" s="116" t="str">
        <f t="shared" si="5"/>
        <v/>
      </c>
      <c r="S12" s="93">
        <f>IF(Data!C12="","",Data!C12)</f>
        <v>42527</v>
      </c>
      <c r="T12" s="9">
        <f t="shared" si="6"/>
        <v>6</v>
      </c>
      <c r="U12" s="7">
        <f>Data!D12</f>
        <v>12.5</v>
      </c>
      <c r="V12" s="7" t="s">
        <v>236</v>
      </c>
      <c r="W12" s="118" t="str">
        <f>IF(Data!W12="","",Data!W12)</f>
        <v>2A</v>
      </c>
    </row>
    <row r="13" spans="1:23" x14ac:dyDescent="0.25">
      <c r="A13" s="1">
        <v>12</v>
      </c>
      <c r="B13" s="66" t="s">
        <v>265</v>
      </c>
      <c r="C13" s="94" t="s">
        <v>234</v>
      </c>
      <c r="D13" s="95">
        <f>AVERAGE(Data!F13:H13)</f>
        <v>162.26666666666668</v>
      </c>
      <c r="E13" s="95">
        <f>AVERAGE(Data!J13:L13)</f>
        <v>55.9</v>
      </c>
      <c r="F13" s="95">
        <f t="shared" si="0"/>
        <v>21.230155648985306</v>
      </c>
      <c r="G13" s="1">
        <f>IFERROR(AVERAGE(Data!AG13:AH13),"")</f>
        <v>93</v>
      </c>
      <c r="H13" s="1">
        <f>IFERROR(AVERAGE(Data!AJ13:AK13),"")</f>
        <v>67.5</v>
      </c>
      <c r="I13" s="1">
        <f>IFERROR(AVERAGE(Data!AM13:AN13),"")</f>
        <v>64</v>
      </c>
      <c r="J13" s="96">
        <f>IF(Data!AB13="","",Data!AB13)</f>
        <v>5.0999999999999996</v>
      </c>
      <c r="K13" s="97">
        <f>IFERROR(IF(VLOOKUP(A13,'Webneers Adult Data'!$A$1:$R$73,3,FALSE)=0,"",VLOOKUP(A13,'Webneers Adult Data'!$A$1:$R$73,3,FALSE)),0)</f>
        <v>21</v>
      </c>
      <c r="L13" s="94">
        <f>IFERROR(IF(VLOOKUP(A13,'Webneers Adult Data'!$A$1:$R$73,7,FALSE)="","",VLOOKUP(A13,'Webneers Adult Data'!$A$1:$R$73,7,FALSE)),"")</f>
        <v>1</v>
      </c>
      <c r="M13" s="94" t="str">
        <f>IFERROR(IF(VLOOKUP(A13,'Webneers Adult Data'!$A$1:$R$73,10,FALSE)=0,"",VLOOKUP(A13,'Webneers Adult Data'!$A$1:$R$73,10,FALSE)),0)</f>
        <v/>
      </c>
      <c r="N13" s="94" t="str">
        <f t="shared" si="1"/>
        <v/>
      </c>
      <c r="O13" s="94" t="str">
        <f t="shared" si="2"/>
        <v>Low</v>
      </c>
      <c r="P13" s="94" t="str">
        <f t="shared" si="3"/>
        <v>Low</v>
      </c>
      <c r="Q13" s="94" t="str">
        <f t="shared" si="4"/>
        <v>Low</v>
      </c>
      <c r="R13" s="116" t="str">
        <f t="shared" si="5"/>
        <v>Low</v>
      </c>
      <c r="S13" s="93">
        <f>IF(Data!C13="","",Data!C13)</f>
        <v>42527</v>
      </c>
      <c r="T13" s="9">
        <f t="shared" si="6"/>
        <v>6</v>
      </c>
      <c r="U13" s="7">
        <f>Data!D13</f>
        <v>12.5</v>
      </c>
      <c r="V13" s="7" t="s">
        <v>236</v>
      </c>
      <c r="W13" s="118" t="str">
        <f>IF(Data!W13="","",Data!W13)</f>
        <v>2B</v>
      </c>
    </row>
    <row r="14" spans="1:23" x14ac:dyDescent="0.25">
      <c r="A14" s="1">
        <v>13</v>
      </c>
      <c r="B14" s="66" t="s">
        <v>265</v>
      </c>
      <c r="C14" s="94" t="s">
        <v>234</v>
      </c>
      <c r="D14" s="95">
        <f>AVERAGE(Data!F14:H14)</f>
        <v>158.46666666666667</v>
      </c>
      <c r="E14" s="95">
        <f>AVERAGE(Data!J14:L14)</f>
        <v>69.3</v>
      </c>
      <c r="F14" s="95">
        <f t="shared" si="0"/>
        <v>27.596715048452875</v>
      </c>
      <c r="G14" s="1">
        <f>IFERROR(AVERAGE(Data!AG14:AH14),"")</f>
        <v>91.5</v>
      </c>
      <c r="H14" s="1">
        <f>IFERROR(AVERAGE(Data!AJ14:AK14),"")</f>
        <v>65</v>
      </c>
      <c r="I14" s="1">
        <f>IFERROR(AVERAGE(Data!AM14:AN14),"")</f>
        <v>74.5</v>
      </c>
      <c r="J14" s="96">
        <f>IF(Data!AB14="","",Data!AB14)</f>
        <v>5.2</v>
      </c>
      <c r="K14" s="97">
        <f>IFERROR(IF(VLOOKUP(A14,'Webneers Adult Data'!$A$1:$R$73,3,FALSE)=0,"",VLOOKUP(A14,'Webneers Adult Data'!$A$1:$R$73,3,FALSE)),0)</f>
        <v>22</v>
      </c>
      <c r="L14" s="94">
        <f>IFERROR(IF(VLOOKUP(A14,'Webneers Adult Data'!$A$1:$R$73,7,FALSE)="","",VLOOKUP(A14,'Webneers Adult Data'!$A$1:$R$73,7,FALSE)),"")</f>
        <v>1</v>
      </c>
      <c r="M14" s="94">
        <f>IFERROR(IF(VLOOKUP(A14,'Webneers Adult Data'!$A$1:$R$73,10,FALSE)=0,"",VLOOKUP(A14,'Webneers Adult Data'!$A$1:$R$73,10,FALSE)),0)</f>
        <v>13</v>
      </c>
      <c r="N14" s="94">
        <f t="shared" si="1"/>
        <v>0</v>
      </c>
      <c r="O14" s="94" t="str">
        <f t="shared" si="2"/>
        <v>Mid</v>
      </c>
      <c r="P14" s="94" t="str">
        <f t="shared" si="3"/>
        <v>Low</v>
      </c>
      <c r="Q14" s="94" t="str">
        <f t="shared" si="4"/>
        <v>Low</v>
      </c>
      <c r="R14" s="116" t="str">
        <f t="shared" si="5"/>
        <v>Low</v>
      </c>
      <c r="S14" s="93">
        <f>IF(Data!C14="","",Data!C14)</f>
        <v>42527</v>
      </c>
      <c r="T14" s="9">
        <f t="shared" si="6"/>
        <v>6</v>
      </c>
      <c r="U14" s="7">
        <f>Data!D14</f>
        <v>12.5</v>
      </c>
      <c r="V14" s="7" t="s">
        <v>236</v>
      </c>
      <c r="W14" s="118" t="str">
        <f>IF(Data!W14="","",Data!W14)</f>
        <v>1A</v>
      </c>
    </row>
    <row r="15" spans="1:23" x14ac:dyDescent="0.25">
      <c r="A15" s="1">
        <v>14</v>
      </c>
      <c r="B15" s="66" t="s">
        <v>265</v>
      </c>
      <c r="C15" s="94" t="s">
        <v>234</v>
      </c>
      <c r="D15" s="95">
        <f>AVERAGE(Data!F15:H15)</f>
        <v>166.39999999999998</v>
      </c>
      <c r="E15" s="95">
        <f>AVERAGE(Data!J15:L15)</f>
        <v>103.26666666666667</v>
      </c>
      <c r="F15" s="95">
        <f t="shared" si="0"/>
        <v>37.295249321992124</v>
      </c>
      <c r="G15" s="1">
        <f>IFERROR(AVERAGE(Data!AG15:AH15),"")</f>
        <v>101.5</v>
      </c>
      <c r="H15" s="1">
        <f>IFERROR(AVERAGE(Data!AJ15:AK15),"")</f>
        <v>72</v>
      </c>
      <c r="I15" s="1">
        <f>IFERROR(AVERAGE(Data!AM15:AN15),"")</f>
        <v>76.5</v>
      </c>
      <c r="J15" s="96">
        <f>IF(Data!AB15="","",Data!AB15)</f>
        <v>6.1</v>
      </c>
      <c r="K15" s="97" t="str">
        <f>IFERROR(IF(VLOOKUP(A15,'Webneers Adult Data'!$A$1:$R$73,3,FALSE)=0,"",VLOOKUP(A15,'Webneers Adult Data'!$A$1:$R$73,3,FALSE)),0)</f>
        <v/>
      </c>
      <c r="L15" s="94" t="str">
        <f>IFERROR(IF(VLOOKUP(A15,'Webneers Adult Data'!$A$1:$R$73,7,FALSE)="","",VLOOKUP(A15,'Webneers Adult Data'!$A$1:$R$73,7,FALSE)),"")</f>
        <v/>
      </c>
      <c r="M15" s="94" t="str">
        <f>IFERROR(IF(VLOOKUP(A15,'Webneers Adult Data'!$A$1:$R$73,10,FALSE)=0,"",VLOOKUP(A15,'Webneers Adult Data'!$A$1:$R$73,10,FALSE)),0)</f>
        <v/>
      </c>
      <c r="N15" s="94" t="str">
        <f t="shared" si="1"/>
        <v/>
      </c>
      <c r="O15" s="94" t="str">
        <f t="shared" si="2"/>
        <v>High</v>
      </c>
      <c r="P15" s="94" t="str">
        <f t="shared" si="3"/>
        <v>Mid</v>
      </c>
      <c r="Q15" s="94" t="str">
        <f t="shared" si="4"/>
        <v>Mid</v>
      </c>
      <c r="R15" s="116" t="str">
        <f t="shared" si="5"/>
        <v>High</v>
      </c>
      <c r="S15" s="93">
        <f>IF(Data!C15="","",Data!C15)</f>
        <v>42527</v>
      </c>
      <c r="T15" s="9">
        <f t="shared" si="6"/>
        <v>6</v>
      </c>
      <c r="U15" s="7">
        <f>Data!D15</f>
        <v>12.5</v>
      </c>
      <c r="V15" s="7" t="s">
        <v>236</v>
      </c>
      <c r="W15" s="118" t="str">
        <f>IF(Data!W15="","",Data!W15)</f>
        <v>1B</v>
      </c>
    </row>
    <row r="16" spans="1:23" x14ac:dyDescent="0.25">
      <c r="A16" s="1">
        <v>15</v>
      </c>
      <c r="B16" s="66" t="s">
        <v>265</v>
      </c>
      <c r="C16" s="94" t="s">
        <v>234</v>
      </c>
      <c r="D16" s="95">
        <f>AVERAGE(Data!F16:H16)</f>
        <v>154.06666666666669</v>
      </c>
      <c r="E16" s="95">
        <f>AVERAGE(Data!J16:L16)</f>
        <v>136.5</v>
      </c>
      <c r="F16" s="95">
        <f t="shared" si="0"/>
        <v>57.506280519053504</v>
      </c>
      <c r="G16" s="1">
        <f>IFERROR(AVERAGE(Data!AG16:AH16),"")</f>
        <v>136.5</v>
      </c>
      <c r="H16" s="1">
        <f>IFERROR(AVERAGE(Data!AJ16:AK16),"")</f>
        <v>99.5</v>
      </c>
      <c r="I16" s="1">
        <f>IFERROR(AVERAGE(Data!AM16:AN16),"")</f>
        <v>78.5</v>
      </c>
      <c r="J16" s="96">
        <f>IF(Data!AB16="","",Data!AB16)</f>
        <v>5.5</v>
      </c>
      <c r="K16" s="97">
        <f>IFERROR(IF(VLOOKUP(A16,'Webneers Adult Data'!$A$1:$R$73,3,FALSE)=0,"",VLOOKUP(A16,'Webneers Adult Data'!$A$1:$R$73,3,FALSE)),0)</f>
        <v>38</v>
      </c>
      <c r="L16" s="94">
        <f>IFERROR(IF(VLOOKUP(A16,'Webneers Adult Data'!$A$1:$R$73,7,FALSE)="","",VLOOKUP(A16,'Webneers Adult Data'!$A$1:$R$73,7,FALSE)),"")</f>
        <v>1</v>
      </c>
      <c r="M16" s="94">
        <f>IFERROR(IF(VLOOKUP(A16,'Webneers Adult Data'!$A$1:$R$73,10,FALSE)=0,"",VLOOKUP(A16,'Webneers Adult Data'!$A$1:$R$73,10,FALSE)),0)</f>
        <v>11</v>
      </c>
      <c r="N16" s="94">
        <f t="shared" si="1"/>
        <v>0</v>
      </c>
      <c r="O16" s="94" t="str">
        <f t="shared" si="2"/>
        <v>High</v>
      </c>
      <c r="P16" s="94" t="str">
        <f t="shared" si="3"/>
        <v>High</v>
      </c>
      <c r="Q16" s="94" t="str">
        <f t="shared" si="4"/>
        <v>High</v>
      </c>
      <c r="R16" s="116" t="str">
        <f t="shared" si="5"/>
        <v>Mid</v>
      </c>
      <c r="S16" s="93">
        <f>IF(Data!C16="","",Data!C16)</f>
        <v>42527</v>
      </c>
      <c r="T16" s="9">
        <f t="shared" si="6"/>
        <v>6</v>
      </c>
      <c r="U16" s="7">
        <f>Data!D16</f>
        <v>12.5</v>
      </c>
      <c r="V16" s="7" t="s">
        <v>236</v>
      </c>
      <c r="W16" s="118" t="str">
        <f>IF(Data!W16="","",Data!W16)</f>
        <v>2A</v>
      </c>
    </row>
    <row r="17" spans="1:23" x14ac:dyDescent="0.25">
      <c r="A17" s="1">
        <v>16</v>
      </c>
      <c r="B17" s="66" t="s">
        <v>265</v>
      </c>
      <c r="C17" s="94" t="s">
        <v>234</v>
      </c>
      <c r="D17" s="95">
        <f>AVERAGE(Data!F17:H17)</f>
        <v>155.26666666666668</v>
      </c>
      <c r="E17" s="95">
        <f>AVERAGE(Data!J17:L17)</f>
        <v>70.400000000000006</v>
      </c>
      <c r="F17" s="95">
        <f t="shared" si="0"/>
        <v>29.202242304499372</v>
      </c>
      <c r="G17" s="1">
        <f>IFERROR(AVERAGE(Data!AG17:AH17),"")</f>
        <v>101.5</v>
      </c>
      <c r="H17" s="1">
        <f>IFERROR(AVERAGE(Data!AJ17:AK17),"")</f>
        <v>74</v>
      </c>
      <c r="I17" s="1">
        <f>IFERROR(AVERAGE(Data!AM17:AN17),"")</f>
        <v>70</v>
      </c>
      <c r="J17" s="96">
        <f>IF(Data!AB17="","",Data!AB17)</f>
        <v>5.4</v>
      </c>
      <c r="K17" s="97">
        <f>IFERROR(IF(VLOOKUP(A17,'Webneers Adult Data'!$A$1:$R$73,3,FALSE)=0,"",VLOOKUP(A17,'Webneers Adult Data'!$A$1:$R$73,3,FALSE)),0)</f>
        <v>33</v>
      </c>
      <c r="L17" s="94">
        <f>IFERROR(IF(VLOOKUP(A17,'Webneers Adult Data'!$A$1:$R$73,7,FALSE)="","",VLOOKUP(A17,'Webneers Adult Data'!$A$1:$R$73,7,FALSE)),"")</f>
        <v>1</v>
      </c>
      <c r="M17" s="94">
        <f>IFERROR(IF(VLOOKUP(A17,'Webneers Adult Data'!$A$1:$R$73,10,FALSE)=0,"",VLOOKUP(A17,'Webneers Adult Data'!$A$1:$R$73,10,FALSE)),0)</f>
        <v>13</v>
      </c>
      <c r="N17" s="94">
        <f t="shared" si="1"/>
        <v>0</v>
      </c>
      <c r="O17" s="94" t="str">
        <f t="shared" si="2"/>
        <v>Mid</v>
      </c>
      <c r="P17" s="94" t="str">
        <f t="shared" si="3"/>
        <v>Mid</v>
      </c>
      <c r="Q17" s="94" t="str">
        <f t="shared" si="4"/>
        <v>Mid</v>
      </c>
      <c r="R17" s="116" t="str">
        <f t="shared" si="5"/>
        <v>Mid</v>
      </c>
      <c r="S17" s="93">
        <f>IF(Data!C17="","",Data!C17)</f>
        <v>42527</v>
      </c>
      <c r="T17" s="9">
        <f t="shared" si="6"/>
        <v>6</v>
      </c>
      <c r="U17" s="7">
        <f>Data!D17</f>
        <v>12.5</v>
      </c>
      <c r="V17" s="7" t="s">
        <v>236</v>
      </c>
      <c r="W17" s="118" t="str">
        <f>IF(Data!W17="","",Data!W17)</f>
        <v>1B</v>
      </c>
    </row>
    <row r="18" spans="1:23" x14ac:dyDescent="0.25">
      <c r="A18" s="1">
        <v>19</v>
      </c>
      <c r="B18" s="66" t="s">
        <v>265</v>
      </c>
      <c r="C18" s="94" t="s">
        <v>234</v>
      </c>
      <c r="D18" s="95">
        <f>AVERAGE(Data!F20:H20)</f>
        <v>145.93333333333331</v>
      </c>
      <c r="E18" s="95">
        <f>AVERAGE(Data!J20:L20)</f>
        <v>87.40000000000002</v>
      </c>
      <c r="F18" s="95">
        <f t="shared" si="0"/>
        <v>41.039534647363674</v>
      </c>
      <c r="G18" s="1">
        <f>IFERROR(AVERAGE(Data!AG20:AH20),"")</f>
        <v>102</v>
      </c>
      <c r="H18" s="1">
        <f>IFERROR(AVERAGE(Data!AJ20:AK20),"")</f>
        <v>72</v>
      </c>
      <c r="I18" s="1">
        <f>IFERROR(AVERAGE(Data!AM20:AN20),"")</f>
        <v>73</v>
      </c>
      <c r="J18" s="96">
        <f>IF(Data!AB20="","",Data!AB20)</f>
        <v>5.8</v>
      </c>
      <c r="K18" s="97">
        <f>IFERROR(IF(VLOOKUP(A18,'Webneers Adult Data'!$A$1:$R$73,3,FALSE)=0,"",VLOOKUP(A18,'Webneers Adult Data'!$A$1:$R$73,3,FALSE)),0)</f>
        <v>45</v>
      </c>
      <c r="L18" s="94">
        <f>IFERROR(IF(VLOOKUP(A18,'Webneers Adult Data'!$A$1:$R$73,7,FALSE)="","",VLOOKUP(A18,'Webneers Adult Data'!$A$1:$R$73,7,FALSE)),"")</f>
        <v>1</v>
      </c>
      <c r="M18" s="94">
        <f>IFERROR(IF(VLOOKUP(A18,'Webneers Adult Data'!$A$1:$R$73,10,FALSE)=0,"",VLOOKUP(A18,'Webneers Adult Data'!$A$1:$R$73,10,FALSE)),0)</f>
        <v>12</v>
      </c>
      <c r="N18" s="94">
        <f t="shared" si="1"/>
        <v>0</v>
      </c>
      <c r="O18" s="94" t="str">
        <f t="shared" si="2"/>
        <v>High</v>
      </c>
      <c r="P18" s="94" t="str">
        <f t="shared" si="3"/>
        <v>Mid</v>
      </c>
      <c r="Q18" s="94" t="str">
        <f t="shared" si="4"/>
        <v>Mid</v>
      </c>
      <c r="R18" s="116" t="str">
        <f t="shared" si="5"/>
        <v>High</v>
      </c>
      <c r="S18" s="93">
        <f>IF(Data!C20="","",Data!C20)</f>
        <v>42584</v>
      </c>
      <c r="T18" s="9">
        <f t="shared" si="6"/>
        <v>8</v>
      </c>
      <c r="U18" s="7">
        <f>Data!D20</f>
        <v>0.70833333333333337</v>
      </c>
      <c r="V18" s="7" t="s">
        <v>236</v>
      </c>
      <c r="W18" s="118" t="str">
        <f>IF(Data!W20="","",Data!W20)</f>
        <v>2A</v>
      </c>
    </row>
    <row r="19" spans="1:23" x14ac:dyDescent="0.25">
      <c r="A19" s="1">
        <v>20</v>
      </c>
      <c r="B19" s="66" t="s">
        <v>265</v>
      </c>
      <c r="C19" s="94" t="s">
        <v>234</v>
      </c>
      <c r="D19" s="95">
        <f>AVERAGE(Data!F21:H21)</f>
        <v>142.46666666666667</v>
      </c>
      <c r="E19" s="95">
        <f>AVERAGE(Data!J21:L21)</f>
        <v>71.2</v>
      </c>
      <c r="F19" s="95">
        <f t="shared" si="0"/>
        <v>35.079505882605396</v>
      </c>
      <c r="G19" s="1">
        <f>IFERROR(AVERAGE(Data!AG21:AH21),"")</f>
        <v>132</v>
      </c>
      <c r="H19" s="1">
        <f>IFERROR(AVERAGE(Data!AJ21:AK21),"")</f>
        <v>68</v>
      </c>
      <c r="I19" s="1">
        <f>IFERROR(AVERAGE(Data!AM21:AN21),"")</f>
        <v>62</v>
      </c>
      <c r="J19" s="96">
        <f>IF(Data!AB21="","",Data!AB21)</f>
        <v>6.8</v>
      </c>
      <c r="K19" s="97">
        <f>IFERROR(IF(VLOOKUP(A19,'Webneers Adult Data'!$A$1:$R$73,3,FALSE)=0,"",VLOOKUP(A19,'Webneers Adult Data'!$A$1:$R$73,3,FALSE)),0)</f>
        <v>56</v>
      </c>
      <c r="L19" s="94">
        <f>IFERROR(IF(VLOOKUP(A19,'Webneers Adult Data'!$A$1:$R$73,7,FALSE)="","",VLOOKUP(A19,'Webneers Adult Data'!$A$1:$R$73,7,FALSE)),"")</f>
        <v>1</v>
      </c>
      <c r="M19" s="94">
        <f>IFERROR(IF(VLOOKUP(A19,'Webneers Adult Data'!$A$1:$R$73,10,FALSE)=0,"",VLOOKUP(A19,'Webneers Adult Data'!$A$1:$R$73,10,FALSE)),0)</f>
        <v>6</v>
      </c>
      <c r="N19" s="94">
        <f t="shared" si="1"/>
        <v>0</v>
      </c>
      <c r="O19" s="94" t="str">
        <f t="shared" si="2"/>
        <v>High</v>
      </c>
      <c r="P19" s="94" t="str">
        <f t="shared" si="3"/>
        <v>High</v>
      </c>
      <c r="Q19" s="94" t="str">
        <f t="shared" si="4"/>
        <v>Low</v>
      </c>
      <c r="R19" s="116" t="str">
        <f t="shared" si="5"/>
        <v>High</v>
      </c>
      <c r="S19" s="93">
        <f>IF(Data!C21="","",Data!C21)</f>
        <v>42584</v>
      </c>
      <c r="T19" s="9">
        <f t="shared" si="6"/>
        <v>8</v>
      </c>
      <c r="U19" s="7">
        <f>Data!D21</f>
        <v>0.70833333333333337</v>
      </c>
      <c r="V19" s="7" t="s">
        <v>236</v>
      </c>
      <c r="W19" s="118" t="str">
        <f>IF(Data!W21="","",Data!W21)</f>
        <v>2B</v>
      </c>
    </row>
    <row r="20" spans="1:23" x14ac:dyDescent="0.25">
      <c r="A20" s="1">
        <v>21</v>
      </c>
      <c r="B20" s="66" t="s">
        <v>265</v>
      </c>
      <c r="C20" s="94" t="s">
        <v>234</v>
      </c>
      <c r="D20" s="95">
        <f>AVERAGE(Data!F22:H22)</f>
        <v>150.73333333333332</v>
      </c>
      <c r="E20" s="95">
        <f>AVERAGE(Data!J22:L22)</f>
        <v>71.3</v>
      </c>
      <c r="F20" s="95">
        <f t="shared" si="0"/>
        <v>31.381299464547109</v>
      </c>
      <c r="G20" s="1">
        <f>IFERROR(AVERAGE(Data!AG22:AH22),"")</f>
        <v>120</v>
      </c>
      <c r="H20" s="1">
        <f>IFERROR(AVERAGE(Data!AJ22:AK22),"")</f>
        <v>83</v>
      </c>
      <c r="I20" s="1">
        <f>IFERROR(AVERAGE(Data!AM22:AN22),"")</f>
        <v>101.5</v>
      </c>
      <c r="J20" s="96">
        <f>IF(Data!AB22="","",Data!AB22)</f>
        <v>9.4</v>
      </c>
      <c r="K20" s="97">
        <f>IFERROR(IF(VLOOKUP(A20,'Webneers Adult Data'!$A$1:$R$73,3,FALSE)=0,"",VLOOKUP(A20,'Webneers Adult Data'!$A$1:$R$73,3,FALSE)),0)</f>
        <v>58</v>
      </c>
      <c r="L20" s="94">
        <f>IFERROR(IF(VLOOKUP(A20,'Webneers Adult Data'!$A$1:$R$73,7,FALSE)="","",VLOOKUP(A20,'Webneers Adult Data'!$A$1:$R$73,7,FALSE)),"")</f>
        <v>1</v>
      </c>
      <c r="M20" s="94">
        <f>IFERROR(IF(VLOOKUP(A20,'Webneers Adult Data'!$A$1:$R$73,10,FALSE)=0,"",VLOOKUP(A20,'Webneers Adult Data'!$A$1:$R$73,10,FALSE)),0)</f>
        <v>6</v>
      </c>
      <c r="N20" s="94">
        <f t="shared" si="1"/>
        <v>0</v>
      </c>
      <c r="O20" s="94" t="str">
        <f t="shared" si="2"/>
        <v>Mid</v>
      </c>
      <c r="P20" s="94" t="str">
        <f t="shared" si="3"/>
        <v>High</v>
      </c>
      <c r="Q20" s="94" t="str">
        <f t="shared" si="4"/>
        <v>High</v>
      </c>
      <c r="R20" s="116" t="str">
        <f t="shared" si="5"/>
        <v>High</v>
      </c>
      <c r="S20" s="93">
        <f>IF(Data!C22="","",Data!C22)</f>
        <v>42584</v>
      </c>
      <c r="T20" s="9">
        <f t="shared" si="6"/>
        <v>8</v>
      </c>
      <c r="U20" s="7">
        <f>Data!D22</f>
        <v>0.70833333333333337</v>
      </c>
      <c r="V20" s="7" t="s">
        <v>236</v>
      </c>
      <c r="W20" s="118" t="str">
        <f>IF(Data!W22="","",Data!W22)</f>
        <v>1A</v>
      </c>
    </row>
    <row r="21" spans="1:23" x14ac:dyDescent="0.25">
      <c r="A21" s="1">
        <v>22</v>
      </c>
      <c r="B21" s="66" t="s">
        <v>265</v>
      </c>
      <c r="C21" s="94" t="s">
        <v>234</v>
      </c>
      <c r="D21" s="95">
        <f>AVERAGE(Data!F23:H23)</f>
        <v>151.26666666666668</v>
      </c>
      <c r="E21" s="95">
        <f>AVERAGE(Data!J23:L23)</f>
        <v>75.900000000000006</v>
      </c>
      <c r="F21" s="95">
        <f t="shared" si="0"/>
        <v>33.170750846725781</v>
      </c>
      <c r="G21" s="1">
        <f>IFERROR(AVERAGE(Data!AG23:AH23),"")</f>
        <v>103</v>
      </c>
      <c r="H21" s="1">
        <f>IFERROR(AVERAGE(Data!AJ23:AK23),"")</f>
        <v>72</v>
      </c>
      <c r="I21" s="1">
        <f>IFERROR(AVERAGE(Data!AM23:AN23),"")</f>
        <v>70</v>
      </c>
      <c r="J21" s="96">
        <f>IF(Data!AB23="","",Data!AB23)</f>
        <v>7.5</v>
      </c>
      <c r="K21" s="97">
        <f>IFERROR(IF(VLOOKUP(A21,'Webneers Adult Data'!$A$1:$R$73,3,FALSE)=0,"",VLOOKUP(A21,'Webneers Adult Data'!$A$1:$R$73,3,FALSE)),0)</f>
        <v>57</v>
      </c>
      <c r="L21" s="94">
        <f>IFERROR(IF(VLOOKUP(A21,'Webneers Adult Data'!$A$1:$R$73,7,FALSE)="","",VLOOKUP(A21,'Webneers Adult Data'!$A$1:$R$73,7,FALSE)),"")</f>
        <v>1</v>
      </c>
      <c r="M21" s="94">
        <f>IFERROR(IF(VLOOKUP(A21,'Webneers Adult Data'!$A$1:$R$73,10,FALSE)=0,"",VLOOKUP(A21,'Webneers Adult Data'!$A$1:$R$73,10,FALSE)),0)</f>
        <v>15</v>
      </c>
      <c r="N21" s="94">
        <f t="shared" si="1"/>
        <v>1</v>
      </c>
      <c r="O21" s="94" t="str">
        <f t="shared" si="2"/>
        <v>High</v>
      </c>
      <c r="P21" s="94" t="str">
        <f t="shared" si="3"/>
        <v>Mid</v>
      </c>
      <c r="Q21" s="94" t="str">
        <f t="shared" si="4"/>
        <v>Mid</v>
      </c>
      <c r="R21" s="116" t="str">
        <f t="shared" si="5"/>
        <v>High</v>
      </c>
      <c r="S21" s="93">
        <f>IF(Data!C23="","",Data!C23)</f>
        <v>42584</v>
      </c>
      <c r="T21" s="9">
        <f t="shared" si="6"/>
        <v>8</v>
      </c>
      <c r="U21" s="7">
        <f>Data!D23</f>
        <v>0.70833333333333337</v>
      </c>
      <c r="V21" s="7" t="s">
        <v>236</v>
      </c>
      <c r="W21" s="118" t="str">
        <f>IF(Data!W23="","",Data!W23)</f>
        <v>2B</v>
      </c>
    </row>
    <row r="22" spans="1:23" x14ac:dyDescent="0.25">
      <c r="A22" s="1">
        <v>23</v>
      </c>
      <c r="B22" s="66" t="s">
        <v>265</v>
      </c>
      <c r="C22" s="94" t="s">
        <v>234</v>
      </c>
      <c r="D22" s="95">
        <f>AVERAGE(Data!F24:H24)</f>
        <v>161.5</v>
      </c>
      <c r="E22" s="95">
        <f>AVERAGE(Data!J24:L24)</f>
        <v>105</v>
      </c>
      <c r="F22" s="95">
        <f t="shared" si="0"/>
        <v>40.257263081214234</v>
      </c>
      <c r="G22" s="1" t="str">
        <f>IFERROR(AVERAGE(Data!AG24:AH24),"")</f>
        <v/>
      </c>
      <c r="H22" s="1" t="str">
        <f>IFERROR(AVERAGE(Data!AJ24:AK24),"")</f>
        <v/>
      </c>
      <c r="I22" s="1" t="str">
        <f>IFERROR(AVERAGE(Data!AM24:AN24),"")</f>
        <v/>
      </c>
      <c r="J22" s="96">
        <f>IF(Data!AB24="","",Data!AB24)</f>
        <v>5.8</v>
      </c>
      <c r="K22" s="97">
        <f>IFERROR(IF(VLOOKUP(A22,'Webneers Adult Data'!$A$1:$R$73,3,FALSE)=0,"",VLOOKUP(A22,'Webneers Adult Data'!$A$1:$R$73,3,FALSE)),0)</f>
        <v>35</v>
      </c>
      <c r="L22" s="94">
        <f>IFERROR(IF(VLOOKUP(A22,'Webneers Adult Data'!$A$1:$R$73,7,FALSE)="","",VLOOKUP(A22,'Webneers Adult Data'!$A$1:$R$73,7,FALSE)),"")</f>
        <v>1</v>
      </c>
      <c r="M22" s="94" t="str">
        <f>IFERROR(IF(VLOOKUP(A22,'Webneers Adult Data'!$A$1:$R$73,10,FALSE)=0,"",VLOOKUP(A22,'Webneers Adult Data'!$A$1:$R$73,10,FALSE)),0)</f>
        <v/>
      </c>
      <c r="N22" s="94" t="str">
        <f t="shared" si="1"/>
        <v/>
      </c>
      <c r="O22" s="94" t="str">
        <f t="shared" si="2"/>
        <v>High</v>
      </c>
      <c r="P22" s="94" t="str">
        <f t="shared" si="3"/>
        <v/>
      </c>
      <c r="Q22" s="94" t="str">
        <f t="shared" si="4"/>
        <v/>
      </c>
      <c r="R22" s="116" t="str">
        <f t="shared" si="5"/>
        <v>High</v>
      </c>
      <c r="S22" s="93">
        <f>IF(Data!C24="","",Data!C24)</f>
        <v>42584</v>
      </c>
      <c r="T22" s="9">
        <f t="shared" si="6"/>
        <v>8</v>
      </c>
      <c r="U22" s="7">
        <f>Data!D24</f>
        <v>0.70833333333333337</v>
      </c>
      <c r="V22" s="7" t="s">
        <v>236</v>
      </c>
      <c r="W22" s="118" t="str">
        <f>IF(Data!W24="","",Data!W24)</f>
        <v>2A</v>
      </c>
    </row>
    <row r="23" spans="1:23" x14ac:dyDescent="0.25">
      <c r="A23" s="1">
        <v>24</v>
      </c>
      <c r="B23" s="66" t="s">
        <v>265</v>
      </c>
      <c r="C23" s="94" t="s">
        <v>234</v>
      </c>
      <c r="D23" s="95">
        <f>AVERAGE(Data!F25:H25)</f>
        <v>146.23333333333335</v>
      </c>
      <c r="E23" s="95">
        <f>AVERAGE(Data!J25:L25)</f>
        <v>64.8</v>
      </c>
      <c r="F23" s="95">
        <f t="shared" si="0"/>
        <v>30.30276420755127</v>
      </c>
      <c r="G23" s="1">
        <f>IFERROR(AVERAGE(Data!AG25:AH25),"")</f>
        <v>98</v>
      </c>
      <c r="H23" s="1">
        <f>IFERROR(AVERAGE(Data!AJ25:AK25),"")</f>
        <v>66.5</v>
      </c>
      <c r="I23" s="1">
        <f>IFERROR(AVERAGE(Data!AM25:AN25),"")</f>
        <v>64</v>
      </c>
      <c r="J23" s="96">
        <f>IF(Data!AB25="","",Data!AB25)</f>
        <v>6</v>
      </c>
      <c r="K23" s="97">
        <f>IFERROR(IF(VLOOKUP(A23,'Webneers Adult Data'!$A$1:$R$73,3,FALSE)=0,"",VLOOKUP(A23,'Webneers Adult Data'!$A$1:$R$73,3,FALSE)),0)</f>
        <v>52</v>
      </c>
      <c r="L23" s="94">
        <f>IFERROR(IF(VLOOKUP(A23,'Webneers Adult Data'!$A$1:$R$73,7,FALSE)="","",VLOOKUP(A23,'Webneers Adult Data'!$A$1:$R$73,7,FALSE)),"")</f>
        <v>1</v>
      </c>
      <c r="M23" s="94">
        <f>IFERROR(IF(VLOOKUP(A23,'Webneers Adult Data'!$A$1:$R$73,10,FALSE)=0,"",VLOOKUP(A23,'Webneers Adult Data'!$A$1:$R$73,10,FALSE)),0)</f>
        <v>12</v>
      </c>
      <c r="N23" s="94">
        <f t="shared" si="1"/>
        <v>0</v>
      </c>
      <c r="O23" s="94" t="str">
        <f t="shared" si="2"/>
        <v>Mid</v>
      </c>
      <c r="P23" s="94" t="str">
        <f t="shared" si="3"/>
        <v>Low</v>
      </c>
      <c r="Q23" s="94" t="str">
        <f t="shared" si="4"/>
        <v>Low</v>
      </c>
      <c r="R23" s="116" t="str">
        <f t="shared" si="5"/>
        <v>High</v>
      </c>
      <c r="S23" s="93">
        <f>IF(Data!C25="","",Data!C25)</f>
        <v>42584</v>
      </c>
      <c r="T23" s="9">
        <f t="shared" si="6"/>
        <v>8</v>
      </c>
      <c r="U23" s="7">
        <f>Data!D25</f>
        <v>0.70833333333333337</v>
      </c>
      <c r="V23" s="7" t="s">
        <v>236</v>
      </c>
      <c r="W23" s="118" t="str">
        <f>IF(Data!W25="","",Data!W25)</f>
        <v>2B</v>
      </c>
    </row>
    <row r="24" spans="1:23" x14ac:dyDescent="0.25">
      <c r="A24" s="1">
        <v>25</v>
      </c>
      <c r="B24" s="66" t="s">
        <v>265</v>
      </c>
      <c r="C24" s="94" t="s">
        <v>234</v>
      </c>
      <c r="D24" s="95">
        <f>AVERAGE(Data!F26:H26)</f>
        <v>156.79999999999998</v>
      </c>
      <c r="E24" s="95">
        <f>AVERAGE(Data!J26:L26)</f>
        <v>73.2</v>
      </c>
      <c r="F24" s="95">
        <f t="shared" si="0"/>
        <v>29.772750937109546</v>
      </c>
      <c r="G24" s="1">
        <f>IFERROR(AVERAGE(Data!AG26:AH26),"")</f>
        <v>82.5</v>
      </c>
      <c r="H24" s="1">
        <f>IFERROR(AVERAGE(Data!AJ26:AK26),"")</f>
        <v>66.5</v>
      </c>
      <c r="I24" s="1">
        <f>IFERROR(AVERAGE(Data!AM26:AN26),"")</f>
        <v>87</v>
      </c>
      <c r="J24" s="96">
        <f>IF(Data!AB26="","",Data!AB26)</f>
        <v>5.5</v>
      </c>
      <c r="K24" s="97" t="str">
        <f>IFERROR(IF(VLOOKUP(A24,'Webneers Adult Data'!$A$1:$R$73,3,FALSE)=0,"",VLOOKUP(A24,'Webneers Adult Data'!$A$1:$R$73,3,FALSE)),0)</f>
        <v/>
      </c>
      <c r="L24" s="94" t="str">
        <f>IFERROR(IF(VLOOKUP(A24,'Webneers Adult Data'!$A$1:$R$73,7,FALSE)="","",VLOOKUP(A24,'Webneers Adult Data'!$A$1:$R$73,7,FALSE)),"")</f>
        <v/>
      </c>
      <c r="M24" s="94" t="str">
        <f>IFERROR(IF(VLOOKUP(A24,'Webneers Adult Data'!$A$1:$R$73,10,FALSE)=0,"",VLOOKUP(A24,'Webneers Adult Data'!$A$1:$R$73,10,FALSE)),0)</f>
        <v/>
      </c>
      <c r="N24" s="94" t="str">
        <f t="shared" si="1"/>
        <v/>
      </c>
      <c r="O24" s="94" t="str">
        <f t="shared" si="2"/>
        <v>Mid</v>
      </c>
      <c r="P24" s="94" t="str">
        <f t="shared" si="3"/>
        <v>Low</v>
      </c>
      <c r="Q24" s="94" t="str">
        <f t="shared" si="4"/>
        <v>Low</v>
      </c>
      <c r="R24" s="116" t="str">
        <f t="shared" si="5"/>
        <v>Mid</v>
      </c>
      <c r="S24" s="93">
        <f>IF(Data!C26="","",Data!C26)</f>
        <v>42607</v>
      </c>
      <c r="T24" s="9">
        <f t="shared" si="6"/>
        <v>8</v>
      </c>
      <c r="U24" s="7">
        <f>Data!D26</f>
        <v>0.5</v>
      </c>
      <c r="V24" s="7" t="s">
        <v>236</v>
      </c>
      <c r="W24" s="118" t="str">
        <f>IF(Data!W26="","",Data!W26)</f>
        <v>1A</v>
      </c>
    </row>
    <row r="25" spans="1:23" x14ac:dyDescent="0.25">
      <c r="A25" s="1">
        <v>26</v>
      </c>
      <c r="B25" s="66" t="s">
        <v>265</v>
      </c>
      <c r="C25" s="94" t="s">
        <v>234</v>
      </c>
      <c r="D25" s="95">
        <f>AVERAGE(Data!F27:H27)</f>
        <v>156.56666666666669</v>
      </c>
      <c r="E25" s="95">
        <f>AVERAGE(Data!J27:L27)</f>
        <v>104.40000000000002</v>
      </c>
      <c r="F25" s="95">
        <f t="shared" si="0"/>
        <v>42.589435888960864</v>
      </c>
      <c r="G25" s="1">
        <f>IFERROR(AVERAGE(Data!AG27:AH27),"")</f>
        <v>110</v>
      </c>
      <c r="H25" s="1">
        <f>IFERROR(AVERAGE(Data!AJ27:AK27),"")</f>
        <v>82</v>
      </c>
      <c r="I25" s="1">
        <f>IFERROR(AVERAGE(Data!AM27:AN27),"")</f>
        <v>90</v>
      </c>
      <c r="J25" s="96">
        <f>IF(Data!AB27="","",Data!AB27)</f>
        <v>5.2</v>
      </c>
      <c r="K25" s="97">
        <f>IFERROR(IF(VLOOKUP(A25,'Webneers Adult Data'!$A$1:$R$73,3,FALSE)=0,"",VLOOKUP(A25,'Webneers Adult Data'!$A$1:$R$73,3,FALSE)),0)</f>
        <v>34</v>
      </c>
      <c r="L25" s="94">
        <f>IFERROR(IF(VLOOKUP(A25,'Webneers Adult Data'!$A$1:$R$73,7,FALSE)="","",VLOOKUP(A25,'Webneers Adult Data'!$A$1:$R$73,7,FALSE)),"")</f>
        <v>0</v>
      </c>
      <c r="M25" s="94">
        <f>IFERROR(IF(VLOOKUP(A25,'Webneers Adult Data'!$A$1:$R$73,10,FALSE)=0,"",VLOOKUP(A25,'Webneers Adult Data'!$A$1:$R$73,10,FALSE)),0)</f>
        <v>12</v>
      </c>
      <c r="N25" s="94">
        <f t="shared" si="1"/>
        <v>0</v>
      </c>
      <c r="O25" s="94" t="str">
        <f t="shared" si="2"/>
        <v>High</v>
      </c>
      <c r="P25" s="94" t="str">
        <f t="shared" si="3"/>
        <v>High</v>
      </c>
      <c r="Q25" s="94" t="str">
        <f t="shared" si="4"/>
        <v>High</v>
      </c>
      <c r="R25" s="116" t="str">
        <f t="shared" si="5"/>
        <v>Low</v>
      </c>
      <c r="S25" s="93">
        <f>IF(Data!C27="","",Data!C27)</f>
        <v>42607</v>
      </c>
      <c r="T25" s="9">
        <f t="shared" si="6"/>
        <v>8</v>
      </c>
      <c r="U25" s="7">
        <f>Data!D27</f>
        <v>0.5</v>
      </c>
      <c r="V25" s="7" t="s">
        <v>236</v>
      </c>
      <c r="W25" s="118" t="str">
        <f>IF(Data!W27="","",Data!W27)</f>
        <v>1B</v>
      </c>
    </row>
    <row r="26" spans="1:23" x14ac:dyDescent="0.25">
      <c r="A26" s="1">
        <v>27</v>
      </c>
      <c r="B26" s="66" t="s">
        <v>265</v>
      </c>
      <c r="C26" s="94" t="s">
        <v>234</v>
      </c>
      <c r="D26" s="95">
        <f>AVERAGE(Data!F28:H28)</f>
        <v>159.60000000000002</v>
      </c>
      <c r="E26" s="95">
        <f>AVERAGE(Data!J28:L28)</f>
        <v>102.53333333333335</v>
      </c>
      <c r="F26" s="95">
        <f t="shared" si="0"/>
        <v>40.253097237663908</v>
      </c>
      <c r="G26" s="1">
        <f>IFERROR(AVERAGE(Data!AG28:AH28),"")</f>
        <v>101.5</v>
      </c>
      <c r="H26" s="1">
        <f>IFERROR(AVERAGE(Data!AJ28:AK28),"")</f>
        <v>85.5</v>
      </c>
      <c r="I26" s="1">
        <f>IFERROR(AVERAGE(Data!AM28:AN28),"")</f>
        <v>87</v>
      </c>
      <c r="J26" s="96">
        <f>IF(Data!AB28="","",Data!AB28)</f>
        <v>5.5</v>
      </c>
      <c r="K26" s="97">
        <f>IFERROR(IF(VLOOKUP(A26,'Webneers Adult Data'!$A$1:$R$73,3,FALSE)=0,"",VLOOKUP(A26,'Webneers Adult Data'!$A$1:$R$73,3,FALSE)),0)</f>
        <v>29</v>
      </c>
      <c r="L26" s="94">
        <f>IFERROR(IF(VLOOKUP(A26,'Webneers Adult Data'!$A$1:$R$73,7,FALSE)="","",VLOOKUP(A26,'Webneers Adult Data'!$A$1:$R$73,7,FALSE)),"")</f>
        <v>0</v>
      </c>
      <c r="M26" s="94">
        <f>IFERROR(IF(VLOOKUP(A26,'Webneers Adult Data'!$A$1:$R$73,10,FALSE)=0,"",VLOOKUP(A26,'Webneers Adult Data'!$A$1:$R$73,10,FALSE)),0)</f>
        <v>12</v>
      </c>
      <c r="N26" s="94">
        <f t="shared" si="1"/>
        <v>0</v>
      </c>
      <c r="O26" s="94" t="str">
        <f t="shared" si="2"/>
        <v>High</v>
      </c>
      <c r="P26" s="94" t="str">
        <f t="shared" si="3"/>
        <v>Mid</v>
      </c>
      <c r="Q26" s="94" t="str">
        <f t="shared" si="4"/>
        <v>High</v>
      </c>
      <c r="R26" s="116" t="str">
        <f t="shared" si="5"/>
        <v>Mid</v>
      </c>
      <c r="S26" s="93">
        <f>IF(Data!C28="","",Data!C28)</f>
        <v>42607</v>
      </c>
      <c r="T26" s="9">
        <f t="shared" si="6"/>
        <v>8</v>
      </c>
      <c r="U26" s="7">
        <f>Data!D28</f>
        <v>0.5</v>
      </c>
      <c r="V26" s="7" t="s">
        <v>236</v>
      </c>
      <c r="W26" s="118" t="str">
        <f>IF(Data!W28="","",Data!W28)</f>
        <v>1A</v>
      </c>
    </row>
    <row r="27" spans="1:23" x14ac:dyDescent="0.25">
      <c r="A27" s="1">
        <v>28</v>
      </c>
      <c r="B27" s="66" t="s">
        <v>265</v>
      </c>
      <c r="C27" s="94" t="s">
        <v>234</v>
      </c>
      <c r="D27" s="95">
        <f>AVERAGE(Data!F29:H29)</f>
        <v>163.13333333333333</v>
      </c>
      <c r="E27" s="95">
        <f>AVERAGE(Data!J29:L29)</f>
        <v>59.79999999999999</v>
      </c>
      <c r="F27" s="95">
        <f t="shared" si="0"/>
        <v>22.470656629161013</v>
      </c>
      <c r="G27" s="1">
        <f>IFERROR(AVERAGE(Data!AG29:AH29),"")</f>
        <v>98.5</v>
      </c>
      <c r="H27" s="1">
        <f>IFERROR(AVERAGE(Data!AJ29:AK29),"")</f>
        <v>70.5</v>
      </c>
      <c r="I27" s="1">
        <f>IFERROR(AVERAGE(Data!AM29:AN29),"")</f>
        <v>90.5</v>
      </c>
      <c r="J27" s="96">
        <f>IF(Data!AB29="","",Data!AB29)</f>
        <v>5.4</v>
      </c>
      <c r="K27" s="97">
        <f>IFERROR(IF(VLOOKUP(A27,'Webneers Adult Data'!$A$1:$R$73,3,FALSE)=0,"",VLOOKUP(A27,'Webneers Adult Data'!$A$1:$R$73,3,FALSE)),0)</f>
        <v>32</v>
      </c>
      <c r="L27" s="94">
        <f>IFERROR(IF(VLOOKUP(A27,'Webneers Adult Data'!$A$1:$R$73,7,FALSE)="","",VLOOKUP(A27,'Webneers Adult Data'!$A$1:$R$73,7,FALSE)),"")</f>
        <v>1</v>
      </c>
      <c r="M27" s="94">
        <f>IFERROR(IF(VLOOKUP(A27,'Webneers Adult Data'!$A$1:$R$73,10,FALSE)=0,"",VLOOKUP(A27,'Webneers Adult Data'!$A$1:$R$73,10,FALSE)),0)</f>
        <v>13</v>
      </c>
      <c r="N27" s="94">
        <f t="shared" si="1"/>
        <v>0</v>
      </c>
      <c r="O27" s="94" t="str">
        <f t="shared" si="2"/>
        <v>Low</v>
      </c>
      <c r="P27" s="94" t="str">
        <f t="shared" si="3"/>
        <v>Low</v>
      </c>
      <c r="Q27" s="94" t="str">
        <f t="shared" si="4"/>
        <v>Mid</v>
      </c>
      <c r="R27" s="116" t="str">
        <f t="shared" si="5"/>
        <v>Mid</v>
      </c>
      <c r="S27" s="93">
        <f>IF(Data!C29="","",Data!C29)</f>
        <v>42621</v>
      </c>
      <c r="T27" s="9">
        <f t="shared" si="6"/>
        <v>9</v>
      </c>
      <c r="U27" s="7">
        <f>Data!D29</f>
        <v>0.45833333333333331</v>
      </c>
      <c r="V27" s="7" t="s">
        <v>235</v>
      </c>
      <c r="W27" s="118" t="str">
        <f>IF(Data!W29="","",Data!W29)</f>
        <v>1B</v>
      </c>
    </row>
    <row r="28" spans="1:23" x14ac:dyDescent="0.25">
      <c r="A28" s="1">
        <v>29</v>
      </c>
      <c r="B28" s="66" t="s">
        <v>265</v>
      </c>
      <c r="C28" s="94" t="s">
        <v>234</v>
      </c>
      <c r="D28" s="95">
        <f>AVERAGE(Data!F30:H30)</f>
        <v>145.83333333333334</v>
      </c>
      <c r="E28" s="95">
        <f>AVERAGE(Data!J30:L30)</f>
        <v>60.1</v>
      </c>
      <c r="F28" s="95">
        <f t="shared" si="0"/>
        <v>28.259265306122444</v>
      </c>
      <c r="G28" s="1">
        <f>IFERROR(AVERAGE(Data!AG30:AH30),"")</f>
        <v>108</v>
      </c>
      <c r="H28" s="1">
        <f>IFERROR(AVERAGE(Data!AJ30:AK30),"")</f>
        <v>78.5</v>
      </c>
      <c r="I28" s="1">
        <f>IFERROR(AVERAGE(Data!AM30:AN30),"")</f>
        <v>68.5</v>
      </c>
      <c r="J28" s="96">
        <f>IF(Data!AB30="","",Data!AB30)</f>
        <v>5.4</v>
      </c>
      <c r="K28" s="97">
        <f>IFERROR(IF(VLOOKUP(A28,'Webneers Adult Data'!$A$1:$R$73,3,FALSE)=0,"",VLOOKUP(A28,'Webneers Adult Data'!$A$1:$R$73,3,FALSE)),0)</f>
        <v>35</v>
      </c>
      <c r="L28" s="94">
        <f>IFERROR(IF(VLOOKUP(A28,'Webneers Adult Data'!$A$1:$R$73,7,FALSE)="","",VLOOKUP(A28,'Webneers Adult Data'!$A$1:$R$73,7,FALSE)),"")</f>
        <v>1</v>
      </c>
      <c r="M28" s="94">
        <f>IFERROR(IF(VLOOKUP(A28,'Webneers Adult Data'!$A$1:$R$73,10,FALSE)=0,"",VLOOKUP(A28,'Webneers Adult Data'!$A$1:$R$73,10,FALSE)),0)</f>
        <v>12</v>
      </c>
      <c r="N28" s="94">
        <f t="shared" si="1"/>
        <v>0</v>
      </c>
      <c r="O28" s="94" t="str">
        <f t="shared" si="2"/>
        <v>Mid</v>
      </c>
      <c r="P28" s="94" t="str">
        <f t="shared" si="3"/>
        <v>High</v>
      </c>
      <c r="Q28" s="94" t="str">
        <f t="shared" si="4"/>
        <v>High</v>
      </c>
      <c r="R28" s="116" t="str">
        <f t="shared" si="5"/>
        <v>Mid</v>
      </c>
      <c r="S28" s="93">
        <f>IF(Data!C30="","",Data!C30)</f>
        <v>42621</v>
      </c>
      <c r="T28" s="9">
        <f t="shared" si="6"/>
        <v>9</v>
      </c>
      <c r="U28" s="7">
        <f>Data!D30</f>
        <v>0.45833333333333331</v>
      </c>
      <c r="V28" s="7" t="s">
        <v>235</v>
      </c>
      <c r="W28" s="118" t="str">
        <f>IF(Data!W30="","",Data!W30)</f>
        <v>1A</v>
      </c>
    </row>
    <row r="29" spans="1:23" x14ac:dyDescent="0.25">
      <c r="A29" s="1">
        <v>30</v>
      </c>
      <c r="B29" s="66" t="s">
        <v>265</v>
      </c>
      <c r="C29" s="94" t="s">
        <v>234</v>
      </c>
      <c r="D29" s="95">
        <f>AVERAGE(Data!F31:H31)</f>
        <v>159.23333333333335</v>
      </c>
      <c r="E29" s="95">
        <f>AVERAGE(Data!J31:L31)</f>
        <v>60.70000000000001</v>
      </c>
      <c r="F29" s="95">
        <f t="shared" si="0"/>
        <v>23.939811029307144</v>
      </c>
      <c r="G29" s="1">
        <f>IFERROR(AVERAGE(Data!AG31:AH31),"")</f>
        <v>119.5</v>
      </c>
      <c r="H29" s="1">
        <f>IFERROR(AVERAGE(Data!AJ31:AK31),"")</f>
        <v>76.5</v>
      </c>
      <c r="I29" s="1">
        <f>IFERROR(AVERAGE(Data!AM31:AN31),"")</f>
        <v>61</v>
      </c>
      <c r="J29" s="96">
        <f>IF(Data!AB31="","",Data!AB31)</f>
        <v>5.6</v>
      </c>
      <c r="K29" s="97">
        <f>IFERROR(IF(VLOOKUP(A29,'Webneers Adult Data'!$A$1:$R$73,3,FALSE)=0,"",VLOOKUP(A29,'Webneers Adult Data'!$A$1:$R$73,3,FALSE)),0)</f>
        <v>36</v>
      </c>
      <c r="L29" s="94">
        <f>IFERROR(IF(VLOOKUP(A29,'Webneers Adult Data'!$A$1:$R$73,7,FALSE)="","",VLOOKUP(A29,'Webneers Adult Data'!$A$1:$R$73,7,FALSE)),"")</f>
        <v>1</v>
      </c>
      <c r="M29" s="94" t="str">
        <f>IFERROR(IF(VLOOKUP(A29,'Webneers Adult Data'!$A$1:$R$73,10,FALSE)=0,"",VLOOKUP(A29,'Webneers Adult Data'!$A$1:$R$73,10,FALSE)),0)</f>
        <v/>
      </c>
      <c r="N29" s="94" t="str">
        <f t="shared" si="1"/>
        <v/>
      </c>
      <c r="O29" s="94" t="str">
        <f t="shared" si="2"/>
        <v>Low</v>
      </c>
      <c r="P29" s="94" t="str">
        <f t="shared" si="3"/>
        <v>High</v>
      </c>
      <c r="Q29" s="94" t="str">
        <f t="shared" si="4"/>
        <v>Mid</v>
      </c>
      <c r="R29" s="116" t="str">
        <f t="shared" si="5"/>
        <v>Mid</v>
      </c>
      <c r="S29" s="93">
        <f>IF(Data!C31="","",Data!C31)</f>
        <v>42621</v>
      </c>
      <c r="T29" s="9">
        <f t="shared" si="6"/>
        <v>9</v>
      </c>
      <c r="U29" s="7">
        <f>Data!D31</f>
        <v>0.45833333333333331</v>
      </c>
      <c r="V29" s="7" t="s">
        <v>235</v>
      </c>
      <c r="W29" s="118" t="str">
        <f>IF(Data!W31="","",Data!W31)</f>
        <v>1A</v>
      </c>
    </row>
    <row r="30" spans="1:23" x14ac:dyDescent="0.25">
      <c r="A30" s="1">
        <v>31</v>
      </c>
      <c r="B30" s="66" t="s">
        <v>265</v>
      </c>
      <c r="C30" s="94" t="s">
        <v>234</v>
      </c>
      <c r="D30" s="95">
        <f>AVERAGE(Data!F32:H32)</f>
        <v>162</v>
      </c>
      <c r="E30" s="95">
        <f>AVERAGE(Data!J32:L32)</f>
        <v>79.2</v>
      </c>
      <c r="F30" s="95">
        <f t="shared" si="0"/>
        <v>30.178326474622764</v>
      </c>
      <c r="G30" s="1">
        <f>IFERROR(AVERAGE(Data!AG32:AH32),"")</f>
        <v>101.5</v>
      </c>
      <c r="H30" s="1">
        <f>IFERROR(AVERAGE(Data!AJ32:AK32),"")</f>
        <v>80.5</v>
      </c>
      <c r="I30" s="1">
        <f>IFERROR(AVERAGE(Data!AM32:AN32),"")</f>
        <v>80.5</v>
      </c>
      <c r="J30" s="96">
        <f>IF(Data!AB32="","",Data!AB32)</f>
        <v>5.4</v>
      </c>
      <c r="K30" s="97">
        <f>IFERROR(IF(VLOOKUP(A30,'Webneers Adult Data'!$A$1:$R$73,3,FALSE)=0,"",VLOOKUP(A30,'Webneers Adult Data'!$A$1:$R$73,3,FALSE)),0)</f>
        <v>30</v>
      </c>
      <c r="L30" s="94">
        <f>IFERROR(IF(VLOOKUP(A30,'Webneers Adult Data'!$A$1:$R$73,7,FALSE)="","",VLOOKUP(A30,'Webneers Adult Data'!$A$1:$R$73,7,FALSE)),"")</f>
        <v>1</v>
      </c>
      <c r="M30" s="94">
        <f>IFERROR(IF(VLOOKUP(A30,'Webneers Adult Data'!$A$1:$R$73,10,FALSE)=0,"",VLOOKUP(A30,'Webneers Adult Data'!$A$1:$R$73,10,FALSE)),0)</f>
        <v>12</v>
      </c>
      <c r="N30" s="94">
        <f t="shared" si="1"/>
        <v>0</v>
      </c>
      <c r="O30" s="94" t="str">
        <f t="shared" si="2"/>
        <v>Mid</v>
      </c>
      <c r="P30" s="94" t="str">
        <f t="shared" si="3"/>
        <v>Mid</v>
      </c>
      <c r="Q30" s="94" t="str">
        <f t="shared" si="4"/>
        <v>High</v>
      </c>
      <c r="R30" s="116" t="str">
        <f t="shared" si="5"/>
        <v>Mid</v>
      </c>
      <c r="S30" s="93">
        <f>IF(Data!C32="","",Data!C32)</f>
        <v>42621</v>
      </c>
      <c r="T30" s="9">
        <f t="shared" si="6"/>
        <v>9</v>
      </c>
      <c r="U30" s="7">
        <f>Data!D32</f>
        <v>0.45833333333333331</v>
      </c>
      <c r="V30" s="7" t="s">
        <v>235</v>
      </c>
      <c r="W30" s="118" t="str">
        <f>IF(Data!W32="","",Data!W32)</f>
        <v/>
      </c>
    </row>
    <row r="31" spans="1:23" x14ac:dyDescent="0.25">
      <c r="A31" s="1">
        <v>32</v>
      </c>
      <c r="B31" s="66" t="s">
        <v>265</v>
      </c>
      <c r="C31" s="94" t="s">
        <v>234</v>
      </c>
      <c r="D31" s="95">
        <f>AVERAGE(Data!F33:H33)</f>
        <v>146.63333333333333</v>
      </c>
      <c r="E31" s="95">
        <f>AVERAGE(Data!J33:L33)</f>
        <v>71.7</v>
      </c>
      <c r="F31" s="95">
        <f t="shared" si="0"/>
        <v>33.346767469367926</v>
      </c>
      <c r="G31" s="1">
        <f>IFERROR(AVERAGE(Data!AG33:AH33),"")</f>
        <v>108</v>
      </c>
      <c r="H31" s="1">
        <f>IFERROR(AVERAGE(Data!AJ33:AK33),"")</f>
        <v>78</v>
      </c>
      <c r="I31" s="1">
        <f>IFERROR(AVERAGE(Data!AM33:AN33),"")</f>
        <v>66</v>
      </c>
      <c r="J31" s="96">
        <f>IF(Data!AB33="","",Data!AB33)</f>
        <v>6</v>
      </c>
      <c r="K31" s="97">
        <f>IFERROR(IF(VLOOKUP(A31,'Webneers Adult Data'!$A$1:$R$73,3,FALSE)=0,"",VLOOKUP(A31,'Webneers Adult Data'!$A$1:$R$73,3,FALSE)),0)</f>
        <v>48</v>
      </c>
      <c r="L31" s="94">
        <f>IFERROR(IF(VLOOKUP(A31,'Webneers Adult Data'!$A$1:$R$73,7,FALSE)="","",VLOOKUP(A31,'Webneers Adult Data'!$A$1:$R$73,7,FALSE)),"")</f>
        <v>1</v>
      </c>
      <c r="M31" s="94">
        <f>IFERROR(IF(VLOOKUP(A31,'Webneers Adult Data'!$A$1:$R$73,10,FALSE)=0,"",VLOOKUP(A31,'Webneers Adult Data'!$A$1:$R$73,10,FALSE)),0)</f>
        <v>8</v>
      </c>
      <c r="N31" s="94">
        <f t="shared" si="1"/>
        <v>0</v>
      </c>
      <c r="O31" s="94" t="str">
        <f t="shared" si="2"/>
        <v>High</v>
      </c>
      <c r="P31" s="94" t="str">
        <f t="shared" si="3"/>
        <v>High</v>
      </c>
      <c r="Q31" s="94" t="str">
        <f t="shared" si="4"/>
        <v>High</v>
      </c>
      <c r="R31" s="116" t="str">
        <f t="shared" si="5"/>
        <v>High</v>
      </c>
      <c r="S31" s="93">
        <f>IF(Data!C33="","",Data!C33)</f>
        <v>42621</v>
      </c>
      <c r="T31" s="9">
        <f t="shared" si="6"/>
        <v>9</v>
      </c>
      <c r="U31" s="7">
        <f>Data!D33</f>
        <v>0.45833333333333331</v>
      </c>
      <c r="V31" s="7" t="s">
        <v>235</v>
      </c>
      <c r="W31" s="118" t="str">
        <f>IF(Data!W33="","",Data!W33)</f>
        <v>2B</v>
      </c>
    </row>
    <row r="32" spans="1:23" x14ac:dyDescent="0.25">
      <c r="A32" s="1">
        <v>33</v>
      </c>
      <c r="B32" s="66" t="s">
        <v>265</v>
      </c>
      <c r="C32" s="94" t="s">
        <v>234</v>
      </c>
      <c r="D32" s="95">
        <f>AVERAGE(Data!F34:H34)</f>
        <v>171.23333333333335</v>
      </c>
      <c r="E32" s="95">
        <f>AVERAGE(Data!J34:L34)</f>
        <v>68.8</v>
      </c>
      <c r="F32" s="95">
        <f t="shared" ref="F32:F63" si="7">E32/(D32/100)^2</f>
        <v>23.464527655685639</v>
      </c>
      <c r="G32" s="1">
        <f>IFERROR(AVERAGE(Data!AG34:AH34),"")</f>
        <v>97</v>
      </c>
      <c r="H32" s="1">
        <f>IFERROR(AVERAGE(Data!AJ34:AK34),"")</f>
        <v>64.5</v>
      </c>
      <c r="I32" s="1">
        <f>IFERROR(AVERAGE(Data!AM34:AN34),"")</f>
        <v>78.5</v>
      </c>
      <c r="J32" s="96" t="str">
        <f>IF(Data!AB34="","",Data!AB34)</f>
        <v/>
      </c>
      <c r="K32" s="97">
        <f>IFERROR(IF(VLOOKUP(A32,'Webneers Adult Data'!$A$1:$R$73,3,FALSE)=0,"",VLOOKUP(A32,'Webneers Adult Data'!$A$1:$R$73,3,FALSE)),0)</f>
        <v>31</v>
      </c>
      <c r="L32" s="94">
        <f>IFERROR(IF(VLOOKUP(A32,'Webneers Adult Data'!$A$1:$R$73,7,FALSE)="","",VLOOKUP(A32,'Webneers Adult Data'!$A$1:$R$73,7,FALSE)),"")</f>
        <v>1</v>
      </c>
      <c r="M32" s="94">
        <f>IFERROR(IF(VLOOKUP(A32,'Webneers Adult Data'!$A$1:$R$73,10,FALSE)=0,"",VLOOKUP(A32,'Webneers Adult Data'!$A$1:$R$73,10,FALSE)),0)</f>
        <v>12</v>
      </c>
      <c r="N32" s="94">
        <f t="shared" si="1"/>
        <v>0</v>
      </c>
      <c r="O32" s="94" t="str">
        <f t="shared" si="2"/>
        <v>Low</v>
      </c>
      <c r="P32" s="94" t="str">
        <f t="shared" si="3"/>
        <v>Low</v>
      </c>
      <c r="Q32" s="94" t="str">
        <f t="shared" si="4"/>
        <v>Low</v>
      </c>
      <c r="R32" s="116" t="str">
        <f t="shared" si="5"/>
        <v/>
      </c>
      <c r="S32" s="93">
        <f>IF(Data!C34="","",Data!C34)</f>
        <v>42621</v>
      </c>
      <c r="T32" s="9">
        <f t="shared" si="6"/>
        <v>9</v>
      </c>
      <c r="U32" s="7">
        <f>Data!D34</f>
        <v>0.45833333333333331</v>
      </c>
      <c r="V32" s="7" t="s">
        <v>235</v>
      </c>
      <c r="W32" s="118" t="str">
        <f>IF(Data!W34="","",Data!W34)</f>
        <v>1B</v>
      </c>
    </row>
    <row r="33" spans="1:23" x14ac:dyDescent="0.25">
      <c r="A33" s="1">
        <v>34</v>
      </c>
      <c r="B33" s="66" t="s">
        <v>265</v>
      </c>
      <c r="C33" s="94" t="s">
        <v>234</v>
      </c>
      <c r="D33" s="95">
        <f>AVERAGE(Data!F35:H35)</f>
        <v>167.16666666666666</v>
      </c>
      <c r="E33" s="95">
        <f>AVERAGE(Data!J35:L35)</f>
        <v>76.599999999999994</v>
      </c>
      <c r="F33" s="95">
        <f t="shared" si="7"/>
        <v>27.411285584920215</v>
      </c>
      <c r="G33" s="1">
        <f>IFERROR(AVERAGE(Data!AG35:AH35),"")</f>
        <v>123.5</v>
      </c>
      <c r="H33" s="1">
        <f>IFERROR(AVERAGE(Data!AJ35:AK35),"")</f>
        <v>82</v>
      </c>
      <c r="I33" s="1">
        <f>IFERROR(AVERAGE(Data!AM35:AN35),"")</f>
        <v>58.5</v>
      </c>
      <c r="J33" s="96">
        <f>IF(Data!AB35="","",Data!AB35)</f>
        <v>6</v>
      </c>
      <c r="K33" s="97">
        <f>IFERROR(IF(VLOOKUP(A33,'Webneers Adult Data'!$A$1:$R$73,3,FALSE)=0,"",VLOOKUP(A33,'Webneers Adult Data'!$A$1:$R$73,3,FALSE)),0)</f>
        <v>31</v>
      </c>
      <c r="L33" s="94">
        <f>IFERROR(IF(VLOOKUP(A33,'Webneers Adult Data'!$A$1:$R$73,7,FALSE)="","",VLOOKUP(A33,'Webneers Adult Data'!$A$1:$R$73,7,FALSE)),"")</f>
        <v>1</v>
      </c>
      <c r="M33" s="94">
        <f>IFERROR(IF(VLOOKUP(A33,'Webneers Adult Data'!$A$1:$R$73,10,FALSE)=0,"",VLOOKUP(A33,'Webneers Adult Data'!$A$1:$R$73,10,FALSE)),0)</f>
        <v>12</v>
      </c>
      <c r="N33" s="94">
        <f t="shared" si="1"/>
        <v>0</v>
      </c>
      <c r="O33" s="94" t="str">
        <f t="shared" si="2"/>
        <v>Low</v>
      </c>
      <c r="P33" s="94" t="str">
        <f t="shared" si="3"/>
        <v>High</v>
      </c>
      <c r="Q33" s="94" t="str">
        <f t="shared" si="4"/>
        <v>High</v>
      </c>
      <c r="R33" s="116" t="str">
        <f t="shared" si="5"/>
        <v>High</v>
      </c>
      <c r="S33" s="93">
        <f>IF(Data!C35="","",Data!C35)</f>
        <v>42621</v>
      </c>
      <c r="T33" s="9">
        <f t="shared" si="6"/>
        <v>9</v>
      </c>
      <c r="U33" s="7">
        <f>Data!D35</f>
        <v>0.45833333333333331</v>
      </c>
      <c r="V33" s="7" t="s">
        <v>235</v>
      </c>
      <c r="W33" s="118" t="str">
        <f>IF(Data!W35="","",Data!W35)</f>
        <v>2A</v>
      </c>
    </row>
    <row r="34" spans="1:23" x14ac:dyDescent="0.25">
      <c r="A34" s="1">
        <v>35</v>
      </c>
      <c r="B34" s="66" t="s">
        <v>265</v>
      </c>
      <c r="C34" s="94" t="s">
        <v>234</v>
      </c>
      <c r="D34" s="95">
        <f>AVERAGE(Data!F36:H36)</f>
        <v>162.83333333333334</v>
      </c>
      <c r="E34" s="95">
        <f>AVERAGE(Data!J36:L36)</f>
        <v>87.3</v>
      </c>
      <c r="F34" s="95">
        <f t="shared" si="7"/>
        <v>32.92513899525315</v>
      </c>
      <c r="G34" s="1">
        <f>IFERROR(AVERAGE(Data!AG36:AH36),"")</f>
        <v>108</v>
      </c>
      <c r="H34" s="1">
        <f>IFERROR(AVERAGE(Data!AJ36:AK36),"")</f>
        <v>71.5</v>
      </c>
      <c r="I34" s="1">
        <f>IFERROR(AVERAGE(Data!AM36:AN36),"")</f>
        <v>72.5</v>
      </c>
      <c r="J34" s="96">
        <f>IF(Data!AB36="","",Data!AB36)</f>
        <v>6</v>
      </c>
      <c r="K34" s="97">
        <f>IFERROR(IF(VLOOKUP(A34,'Webneers Adult Data'!$A$1:$R$73,3,FALSE)=0,"",VLOOKUP(A34,'Webneers Adult Data'!$A$1:$R$73,3,FALSE)),0)</f>
        <v>43</v>
      </c>
      <c r="L34" s="94">
        <f>IFERROR(IF(VLOOKUP(A34,'Webneers Adult Data'!$A$1:$R$73,7,FALSE)="","",VLOOKUP(A34,'Webneers Adult Data'!$A$1:$R$73,7,FALSE)),"")</f>
        <v>1</v>
      </c>
      <c r="M34" s="94">
        <f>IFERROR(IF(VLOOKUP(A34,'Webneers Adult Data'!$A$1:$R$73,10,FALSE)=0,"",VLOOKUP(A34,'Webneers Adult Data'!$A$1:$R$73,10,FALSE)),0)</f>
        <v>6</v>
      </c>
      <c r="N34" s="94">
        <f t="shared" si="1"/>
        <v>0</v>
      </c>
      <c r="O34" s="94" t="str">
        <f t="shared" si="2"/>
        <v>High</v>
      </c>
      <c r="P34" s="94" t="str">
        <f t="shared" si="3"/>
        <v>High</v>
      </c>
      <c r="Q34" s="94" t="str">
        <f t="shared" si="4"/>
        <v>Mid</v>
      </c>
      <c r="R34" s="116" t="str">
        <f t="shared" si="5"/>
        <v>High</v>
      </c>
      <c r="S34" s="93">
        <f>IF(Data!C36="","",Data!C36)</f>
        <v>42625</v>
      </c>
      <c r="T34" s="9">
        <f t="shared" si="6"/>
        <v>9</v>
      </c>
      <c r="U34" s="7">
        <f>Data!D36</f>
        <v>0.40625</v>
      </c>
      <c r="V34" s="7" t="s">
        <v>235</v>
      </c>
      <c r="W34" s="118" t="str">
        <f>IF(Data!W36="","",Data!W36)</f>
        <v>2A</v>
      </c>
    </row>
    <row r="35" spans="1:23" x14ac:dyDescent="0.25">
      <c r="A35" s="1">
        <v>36</v>
      </c>
      <c r="B35" s="66" t="s">
        <v>265</v>
      </c>
      <c r="C35" s="94" t="s">
        <v>234</v>
      </c>
      <c r="D35" s="95">
        <f>AVERAGE(Data!F37:H37)</f>
        <v>168.43333333333334</v>
      </c>
      <c r="E35" s="95">
        <f>AVERAGE(Data!J37:L37)</f>
        <v>90.09999999999998</v>
      </c>
      <c r="F35" s="95">
        <f t="shared" si="7"/>
        <v>31.759137821459426</v>
      </c>
      <c r="G35" s="1">
        <f>IFERROR(AVERAGE(Data!AG37:AH37),"")</f>
        <v>106</v>
      </c>
      <c r="H35" s="1">
        <f>IFERROR(AVERAGE(Data!AJ37:AK37),"")</f>
        <v>71</v>
      </c>
      <c r="I35" s="1">
        <f>IFERROR(AVERAGE(Data!AM37:AN37),"")</f>
        <v>63.5</v>
      </c>
      <c r="J35" s="96">
        <f>IF(Data!AB37="","",Data!AB37)</f>
        <v>5.4</v>
      </c>
      <c r="K35" s="97">
        <f>IFERROR(IF(VLOOKUP(A35,'Webneers Adult Data'!$A$1:$R$73,3,FALSE)=0,"",VLOOKUP(A35,'Webneers Adult Data'!$A$1:$R$73,3,FALSE)),0)</f>
        <v>34</v>
      </c>
      <c r="L35" s="94">
        <f>IFERROR(IF(VLOOKUP(A35,'Webneers Adult Data'!$A$1:$R$73,7,FALSE)="","",VLOOKUP(A35,'Webneers Adult Data'!$A$1:$R$73,7,FALSE)),"")</f>
        <v>1</v>
      </c>
      <c r="M35" s="94">
        <f>IFERROR(IF(VLOOKUP(A35,'Webneers Adult Data'!$A$1:$R$73,10,FALSE)=0,"",VLOOKUP(A35,'Webneers Adult Data'!$A$1:$R$73,10,FALSE)),0)</f>
        <v>9</v>
      </c>
      <c r="N35" s="94">
        <f t="shared" si="1"/>
        <v>0</v>
      </c>
      <c r="O35" s="94" t="str">
        <f t="shared" si="2"/>
        <v>Mid</v>
      </c>
      <c r="P35" s="94" t="str">
        <f t="shared" si="3"/>
        <v>Mid</v>
      </c>
      <c r="Q35" s="94" t="str">
        <f t="shared" si="4"/>
        <v>Mid</v>
      </c>
      <c r="R35" s="116" t="str">
        <f t="shared" si="5"/>
        <v>Mid</v>
      </c>
      <c r="S35" s="93">
        <f>IF(Data!C37="","",Data!C37)</f>
        <v>42625</v>
      </c>
      <c r="T35" s="9">
        <f t="shared" si="6"/>
        <v>9</v>
      </c>
      <c r="U35" s="7">
        <f>Data!D37</f>
        <v>0.40625</v>
      </c>
      <c r="V35" s="7" t="s">
        <v>235</v>
      </c>
      <c r="W35" s="118" t="str">
        <f>IF(Data!W37="","",Data!W37)</f>
        <v>1A</v>
      </c>
    </row>
    <row r="36" spans="1:23" x14ac:dyDescent="0.25">
      <c r="A36" s="1">
        <v>37</v>
      </c>
      <c r="B36" s="66" t="s">
        <v>265</v>
      </c>
      <c r="C36" s="94" t="s">
        <v>234</v>
      </c>
      <c r="D36" s="95">
        <f>AVERAGE(Data!F38:H38)</f>
        <v>160.1</v>
      </c>
      <c r="E36" s="95">
        <f>AVERAGE(Data!J38:L38)</f>
        <v>82.7</v>
      </c>
      <c r="F36" s="95">
        <f t="shared" si="7"/>
        <v>32.264344466157752</v>
      </c>
      <c r="G36" s="1" t="str">
        <f>IFERROR(AVERAGE(Data!AG38:AH38),"")</f>
        <v/>
      </c>
      <c r="H36" s="1" t="str">
        <f>IFERROR(AVERAGE(Data!AJ38:AK38),"")</f>
        <v/>
      </c>
      <c r="I36" s="1" t="str">
        <f>IFERROR(AVERAGE(Data!AM38:AN38),"")</f>
        <v/>
      </c>
      <c r="J36" s="96">
        <f>IF(Data!AB38="","",Data!AB38)</f>
        <v>5.9</v>
      </c>
      <c r="K36" s="97" t="str">
        <f>IFERROR(IF(VLOOKUP(A36,'Webneers Adult Data'!$A$1:$R$73,3,FALSE)=0,"",VLOOKUP(A36,'Webneers Adult Data'!$A$1:$R$73,3,FALSE)),0)</f>
        <v/>
      </c>
      <c r="L36" s="94" t="str">
        <f>IFERROR(IF(VLOOKUP(A36,'Webneers Adult Data'!$A$1:$R$73,7,FALSE)="","",VLOOKUP(A36,'Webneers Adult Data'!$A$1:$R$73,7,FALSE)),"")</f>
        <v/>
      </c>
      <c r="M36" s="94" t="str">
        <f>IFERROR(IF(VLOOKUP(A36,'Webneers Adult Data'!$A$1:$R$73,10,FALSE)=0,"",VLOOKUP(A36,'Webneers Adult Data'!$A$1:$R$73,10,FALSE)),0)</f>
        <v/>
      </c>
      <c r="N36" s="94" t="str">
        <f t="shared" si="1"/>
        <v/>
      </c>
      <c r="O36" s="94" t="str">
        <f t="shared" si="2"/>
        <v>High</v>
      </c>
      <c r="P36" s="94" t="str">
        <f t="shared" si="3"/>
        <v/>
      </c>
      <c r="Q36" s="94" t="str">
        <f t="shared" si="4"/>
        <v/>
      </c>
      <c r="R36" s="116" t="str">
        <f t="shared" si="5"/>
        <v>High</v>
      </c>
      <c r="S36" s="93">
        <f>IF(Data!C38="","",Data!C38)</f>
        <v>42625</v>
      </c>
      <c r="T36" s="9">
        <f t="shared" si="6"/>
        <v>9</v>
      </c>
      <c r="U36" s="7">
        <f>Data!D38</f>
        <v>0.40625</v>
      </c>
      <c r="V36" s="7" t="s">
        <v>235</v>
      </c>
      <c r="W36" s="118" t="str">
        <f>IF(Data!W38="","",Data!W38)</f>
        <v>2A</v>
      </c>
    </row>
    <row r="37" spans="1:23" x14ac:dyDescent="0.25">
      <c r="A37" s="1">
        <v>38</v>
      </c>
      <c r="B37" s="66" t="s">
        <v>265</v>
      </c>
      <c r="C37" s="94" t="s">
        <v>234</v>
      </c>
      <c r="D37" s="95">
        <f>AVERAGE(Data!F39:H39)</f>
        <v>156.70000000000002</v>
      </c>
      <c r="E37" s="95">
        <f>AVERAGE(Data!J39:L39)</f>
        <v>82</v>
      </c>
      <c r="F37" s="95">
        <f t="shared" si="7"/>
        <v>33.394570287221804</v>
      </c>
      <c r="G37" s="1">
        <f>IFERROR(AVERAGE(Data!AG39:AH39),"")</f>
        <v>113</v>
      </c>
      <c r="H37" s="1">
        <f>IFERROR(AVERAGE(Data!AJ39:AK39),"")</f>
        <v>85</v>
      </c>
      <c r="I37" s="1">
        <f>IFERROR(AVERAGE(Data!AM39:AN39),"")</f>
        <v>55.5</v>
      </c>
      <c r="J37" s="96">
        <f>IF(Data!AB39="","",Data!AB39)</f>
        <v>4.7</v>
      </c>
      <c r="K37" s="97">
        <f>IFERROR(IF(VLOOKUP(A37,'Webneers Adult Data'!$A$1:$R$73,3,FALSE)=0,"",VLOOKUP(A37,'Webneers Adult Data'!$A$1:$R$73,3,FALSE)),0)</f>
        <v>34</v>
      </c>
      <c r="L37" s="94">
        <f>IFERROR(IF(VLOOKUP(A37,'Webneers Adult Data'!$A$1:$R$73,7,FALSE)="","",VLOOKUP(A37,'Webneers Adult Data'!$A$1:$R$73,7,FALSE)),"")</f>
        <v>1</v>
      </c>
      <c r="M37" s="94">
        <f>IFERROR(IF(VLOOKUP(A37,'Webneers Adult Data'!$A$1:$R$73,10,FALSE)=0,"",VLOOKUP(A37,'Webneers Adult Data'!$A$1:$R$73,10,FALSE)),0)</f>
        <v>12</v>
      </c>
      <c r="N37" s="94">
        <f t="shared" si="1"/>
        <v>0</v>
      </c>
      <c r="O37" s="94" t="str">
        <f t="shared" si="2"/>
        <v>High</v>
      </c>
      <c r="P37" s="94" t="str">
        <f t="shared" si="3"/>
        <v>High</v>
      </c>
      <c r="Q37" s="94" t="str">
        <f t="shared" si="4"/>
        <v>High</v>
      </c>
      <c r="R37" s="116" t="str">
        <f t="shared" si="5"/>
        <v>Low</v>
      </c>
      <c r="S37" s="93">
        <f>IF(Data!C39="","",Data!C39)</f>
        <v>42625</v>
      </c>
      <c r="T37" s="9">
        <f t="shared" si="6"/>
        <v>9</v>
      </c>
      <c r="U37" s="7">
        <f>Data!D39</f>
        <v>0.40625</v>
      </c>
      <c r="V37" s="7" t="s">
        <v>235</v>
      </c>
      <c r="W37" s="118" t="str">
        <f>IF(Data!W39="","",Data!W39)</f>
        <v>2B</v>
      </c>
    </row>
    <row r="38" spans="1:23" x14ac:dyDescent="0.25">
      <c r="A38" s="1">
        <v>39</v>
      </c>
      <c r="B38" s="66" t="s">
        <v>265</v>
      </c>
      <c r="C38" s="94" t="s">
        <v>234</v>
      </c>
      <c r="D38" s="95">
        <f>AVERAGE(Data!F40:H40)</f>
        <v>171.5</v>
      </c>
      <c r="E38" s="95">
        <f>AVERAGE(Data!J40:L40)</f>
        <v>80.7</v>
      </c>
      <c r="F38" s="95">
        <f t="shared" si="7"/>
        <v>27.437547280469872</v>
      </c>
      <c r="G38" s="1">
        <f>IFERROR(AVERAGE(Data!AG40:AH40),"")</f>
        <v>102.5</v>
      </c>
      <c r="H38" s="1">
        <f>IFERROR(AVERAGE(Data!AJ40:AK40),"")</f>
        <v>68.5</v>
      </c>
      <c r="I38" s="1">
        <f>IFERROR(AVERAGE(Data!AM40:AN40),"")</f>
        <v>52</v>
      </c>
      <c r="J38" s="96">
        <f>IF(Data!AB40="","",Data!AB40)</f>
        <v>5.8</v>
      </c>
      <c r="K38" s="97">
        <f>IFERROR(IF(VLOOKUP(A38,'Webneers Adult Data'!$A$1:$R$73,3,FALSE)=0,"",VLOOKUP(A38,'Webneers Adult Data'!$A$1:$R$73,3,FALSE)),0)</f>
        <v>27</v>
      </c>
      <c r="L38" s="94">
        <f>IFERROR(IF(VLOOKUP(A38,'Webneers Adult Data'!$A$1:$R$73,7,FALSE)="","",VLOOKUP(A38,'Webneers Adult Data'!$A$1:$R$73,7,FALSE)),"")</f>
        <v>1</v>
      </c>
      <c r="M38" s="94">
        <f>IFERROR(IF(VLOOKUP(A38,'Webneers Adult Data'!$A$1:$R$73,10,FALSE)=0,"",VLOOKUP(A38,'Webneers Adult Data'!$A$1:$R$73,10,FALSE)),0)</f>
        <v>14</v>
      </c>
      <c r="N38" s="94">
        <f t="shared" si="1"/>
        <v>1</v>
      </c>
      <c r="O38" s="94" t="str">
        <f t="shared" si="2"/>
        <v>Mid</v>
      </c>
      <c r="P38" s="94" t="str">
        <f t="shared" si="3"/>
        <v>Mid</v>
      </c>
      <c r="Q38" s="94" t="str">
        <f t="shared" si="4"/>
        <v>Low</v>
      </c>
      <c r="R38" s="116" t="str">
        <f t="shared" si="5"/>
        <v>High</v>
      </c>
      <c r="S38" s="93">
        <f>IF(Data!C40="","",Data!C40)</f>
        <v>42625</v>
      </c>
      <c r="T38" s="9">
        <f t="shared" si="6"/>
        <v>9</v>
      </c>
      <c r="U38" s="7">
        <f>Data!D40</f>
        <v>0.40625</v>
      </c>
      <c r="V38" s="7" t="s">
        <v>235</v>
      </c>
      <c r="W38" s="118" t="str">
        <f>IF(Data!W40="","",Data!W40)</f>
        <v>1B</v>
      </c>
    </row>
    <row r="39" spans="1:23" x14ac:dyDescent="0.25">
      <c r="A39" s="1">
        <v>40</v>
      </c>
      <c r="B39" s="66" t="s">
        <v>265</v>
      </c>
      <c r="C39" s="94" t="s">
        <v>234</v>
      </c>
      <c r="D39" s="95">
        <f>AVERAGE(Data!F41:H41)</f>
        <v>146.83333333333334</v>
      </c>
      <c r="E39" s="95">
        <f>AVERAGE(Data!J41:L41)</f>
        <v>74.633333333333326</v>
      </c>
      <c r="F39" s="95">
        <f t="shared" si="7"/>
        <v>34.616529302554483</v>
      </c>
      <c r="G39" s="1">
        <f>IFERROR(AVERAGE(Data!AG41:AH41),"")</f>
        <v>140.5</v>
      </c>
      <c r="H39" s="1">
        <f>IFERROR(AVERAGE(Data!AJ41:AK41),"")</f>
        <v>83</v>
      </c>
      <c r="I39" s="1">
        <f>IFERROR(AVERAGE(Data!AM41:AN41),"")</f>
        <v>66</v>
      </c>
      <c r="J39" s="96">
        <f>IF(Data!AB41="","",Data!AB41)</f>
        <v>7.6</v>
      </c>
      <c r="K39" s="97">
        <f>IFERROR(IF(VLOOKUP(A39,'Webneers Adult Data'!$A$1:$R$73,3,FALSE)=0,"",VLOOKUP(A39,'Webneers Adult Data'!$A$1:$R$73,3,FALSE)),0)</f>
        <v>61</v>
      </c>
      <c r="L39" s="94">
        <f>IFERROR(IF(VLOOKUP(A39,'Webneers Adult Data'!$A$1:$R$73,7,FALSE)="","",VLOOKUP(A39,'Webneers Adult Data'!$A$1:$R$73,7,FALSE)),"")</f>
        <v>1</v>
      </c>
      <c r="M39" s="94">
        <f>IFERROR(IF(VLOOKUP(A39,'Webneers Adult Data'!$A$1:$R$73,10,FALSE)=0,"",VLOOKUP(A39,'Webneers Adult Data'!$A$1:$R$73,10,FALSE)),0)</f>
        <v>6</v>
      </c>
      <c r="N39" s="94">
        <f t="shared" si="1"/>
        <v>0</v>
      </c>
      <c r="O39" s="94" t="str">
        <f t="shared" si="2"/>
        <v>High</v>
      </c>
      <c r="P39" s="94" t="str">
        <f t="shared" si="3"/>
        <v>High</v>
      </c>
      <c r="Q39" s="94" t="str">
        <f t="shared" si="4"/>
        <v>High</v>
      </c>
      <c r="R39" s="116" t="str">
        <f t="shared" si="5"/>
        <v>High</v>
      </c>
      <c r="S39" s="93">
        <f>IF(Data!C41="","",Data!C41)</f>
        <v>42625</v>
      </c>
      <c r="T39" s="9">
        <f t="shared" si="6"/>
        <v>9</v>
      </c>
      <c r="U39" s="7">
        <f>Data!D41</f>
        <v>0.40625</v>
      </c>
      <c r="V39" s="7" t="s">
        <v>235</v>
      </c>
      <c r="W39" s="118" t="str">
        <f>IF(Data!W41="","",Data!W41)</f>
        <v/>
      </c>
    </row>
    <row r="40" spans="1:23" x14ac:dyDescent="0.25">
      <c r="A40" s="1">
        <v>41</v>
      </c>
      <c r="B40" s="66" t="s">
        <v>265</v>
      </c>
      <c r="C40" s="94" t="s">
        <v>234</v>
      </c>
      <c r="D40" s="95">
        <f>AVERAGE(Data!F42:H42)</f>
        <v>146.86666666666665</v>
      </c>
      <c r="E40" s="95">
        <f>AVERAGE(Data!J42:L42)</f>
        <v>71.7</v>
      </c>
      <c r="F40" s="95">
        <f t="shared" si="7"/>
        <v>33.240892778365826</v>
      </c>
      <c r="G40" s="1">
        <f>IFERROR(AVERAGE(Data!AG42:AH42),"")</f>
        <v>96</v>
      </c>
      <c r="H40" s="1">
        <f>IFERROR(AVERAGE(Data!AJ42:AK42),"")</f>
        <v>78.5</v>
      </c>
      <c r="I40" s="1">
        <f>IFERROR(AVERAGE(Data!AM42:AN42),"")</f>
        <v>89.5</v>
      </c>
      <c r="J40" s="96" t="str">
        <f>IF(Data!AB42="","",Data!AB42)</f>
        <v/>
      </c>
      <c r="K40" s="97">
        <f>IFERROR(IF(VLOOKUP(A40,'Webneers Adult Data'!$A$1:$R$73,3,FALSE)=0,"",VLOOKUP(A40,'Webneers Adult Data'!$A$1:$R$73,3,FALSE)),0)</f>
        <v>36</v>
      </c>
      <c r="L40" s="94">
        <f>IFERROR(IF(VLOOKUP(A40,'Webneers Adult Data'!$A$1:$R$73,7,FALSE)="","",VLOOKUP(A40,'Webneers Adult Data'!$A$1:$R$73,7,FALSE)),"")</f>
        <v>1</v>
      </c>
      <c r="M40" s="94">
        <f>IFERROR(IF(VLOOKUP(A40,'Webneers Adult Data'!$A$1:$R$73,10,FALSE)=0,"",VLOOKUP(A40,'Webneers Adult Data'!$A$1:$R$73,10,FALSE)),0)</f>
        <v>9</v>
      </c>
      <c r="N40" s="94">
        <f t="shared" si="1"/>
        <v>0</v>
      </c>
      <c r="O40" s="94" t="str">
        <f t="shared" si="2"/>
        <v>High</v>
      </c>
      <c r="P40" s="94" t="str">
        <f t="shared" si="3"/>
        <v>Low</v>
      </c>
      <c r="Q40" s="94" t="str">
        <f t="shared" si="4"/>
        <v>High</v>
      </c>
      <c r="R40" s="116" t="str">
        <f t="shared" si="5"/>
        <v/>
      </c>
      <c r="S40" s="93">
        <f>IF(Data!C42="","",Data!C42)</f>
        <v>42625</v>
      </c>
      <c r="T40" s="9">
        <f t="shared" si="6"/>
        <v>9</v>
      </c>
      <c r="U40" s="7">
        <f>Data!D42</f>
        <v>0.40625</v>
      </c>
      <c r="V40" s="7" t="s">
        <v>235</v>
      </c>
      <c r="W40" s="118" t="str">
        <f>IF(Data!W42="","",Data!W42)</f>
        <v>1A</v>
      </c>
    </row>
    <row r="41" spans="1:23" x14ac:dyDescent="0.25">
      <c r="A41" s="1">
        <v>42</v>
      </c>
      <c r="B41" s="66" t="s">
        <v>265</v>
      </c>
      <c r="C41" s="94" t="s">
        <v>234</v>
      </c>
      <c r="D41" s="95">
        <f>AVERAGE(Data!F43:H43)</f>
        <v>150.46666666666667</v>
      </c>
      <c r="E41" s="95">
        <f>AVERAGE(Data!J43:L43)</f>
        <v>53.20000000000001</v>
      </c>
      <c r="F41" s="95">
        <f t="shared" si="7"/>
        <v>23.49800718446172</v>
      </c>
      <c r="G41" s="1">
        <f>IFERROR(AVERAGE(Data!AG43:AH43),"")</f>
        <v>96</v>
      </c>
      <c r="H41" s="1">
        <f>IFERROR(AVERAGE(Data!AJ43:AK43),"")</f>
        <v>62.5</v>
      </c>
      <c r="I41" s="1">
        <f>IFERROR(AVERAGE(Data!AM43:AN43),"")</f>
        <v>79</v>
      </c>
      <c r="J41" s="96">
        <f>IF(Data!AB43="","",Data!AB43)</f>
        <v>4.7</v>
      </c>
      <c r="K41" s="97">
        <f>IFERROR(IF(VLOOKUP(A41,'Webneers Adult Data'!$A$1:$R$73,3,FALSE)=0,"",VLOOKUP(A41,'Webneers Adult Data'!$A$1:$R$73,3,FALSE)),0)</f>
        <v>38</v>
      </c>
      <c r="L41" s="94">
        <f>IFERROR(IF(VLOOKUP(A41,'Webneers Adult Data'!$A$1:$R$73,7,FALSE)="","",VLOOKUP(A41,'Webneers Adult Data'!$A$1:$R$73,7,FALSE)),"")</f>
        <v>0</v>
      </c>
      <c r="M41" s="94">
        <f>IFERROR(IF(VLOOKUP(A41,'Webneers Adult Data'!$A$1:$R$73,10,FALSE)=0,"",VLOOKUP(A41,'Webneers Adult Data'!$A$1:$R$73,10,FALSE)),0)</f>
        <v>12</v>
      </c>
      <c r="N41" s="94">
        <f t="shared" si="1"/>
        <v>0</v>
      </c>
      <c r="O41" s="94" t="str">
        <f t="shared" si="2"/>
        <v>Low</v>
      </c>
      <c r="P41" s="94" t="str">
        <f t="shared" si="3"/>
        <v>Low</v>
      </c>
      <c r="Q41" s="94" t="str">
        <f t="shared" si="4"/>
        <v>Low</v>
      </c>
      <c r="R41" s="116" t="str">
        <f t="shared" si="5"/>
        <v>Low</v>
      </c>
      <c r="S41" s="93">
        <f>IF(Data!C43="","",Data!C43)</f>
        <v>42633</v>
      </c>
      <c r="T41" s="9">
        <f t="shared" si="6"/>
        <v>9</v>
      </c>
      <c r="U41" s="7">
        <f>Data!D43</f>
        <v>0.45833333333333331</v>
      </c>
      <c r="V41" s="7" t="s">
        <v>235</v>
      </c>
      <c r="W41" s="118" t="str">
        <f>IF(Data!W43="","",Data!W43)</f>
        <v>3A</v>
      </c>
    </row>
    <row r="42" spans="1:23" x14ac:dyDescent="0.25">
      <c r="A42" s="1">
        <v>43</v>
      </c>
      <c r="B42" s="66" t="s">
        <v>265</v>
      </c>
      <c r="C42" s="94" t="s">
        <v>234</v>
      </c>
      <c r="D42" s="95">
        <f>AVERAGE(Data!F44:H44)</f>
        <v>159.86666666666667</v>
      </c>
      <c r="E42" s="95">
        <f>AVERAGE(Data!J44:L44)</f>
        <v>64.600000000000009</v>
      </c>
      <c r="F42" s="95">
        <f t="shared" si="7"/>
        <v>25.276484921755063</v>
      </c>
      <c r="G42" s="1">
        <f>IFERROR(AVERAGE(Data!AG44:AH44),"")</f>
        <v>104</v>
      </c>
      <c r="H42" s="1">
        <f>IFERROR(AVERAGE(Data!AJ44:AK44),"")</f>
        <v>75.5</v>
      </c>
      <c r="I42" s="1">
        <f>IFERROR(AVERAGE(Data!AM44:AN44),"")</f>
        <v>92.5</v>
      </c>
      <c r="J42" s="96">
        <f>IF(Data!AB44="","",Data!AB44)</f>
        <v>5.6</v>
      </c>
      <c r="K42" s="97">
        <f>IFERROR(IF(VLOOKUP(A42,'Webneers Adult Data'!$A$1:$R$73,3,FALSE)=0,"",VLOOKUP(A42,'Webneers Adult Data'!$A$1:$R$73,3,FALSE)),0)</f>
        <v>32</v>
      </c>
      <c r="L42" s="94">
        <f>IFERROR(IF(VLOOKUP(A42,'Webneers Adult Data'!$A$1:$R$73,7,FALSE)="","",VLOOKUP(A42,'Webneers Adult Data'!$A$1:$R$73,7,FALSE)),"")</f>
        <v>0</v>
      </c>
      <c r="M42" s="94">
        <f>IFERROR(IF(VLOOKUP(A42,'Webneers Adult Data'!$A$1:$R$73,10,FALSE)=0,"",VLOOKUP(A42,'Webneers Adult Data'!$A$1:$R$73,10,FALSE)),0)</f>
        <v>15</v>
      </c>
      <c r="N42" s="94">
        <f t="shared" si="1"/>
        <v>1</v>
      </c>
      <c r="O42" s="94" t="str">
        <f t="shared" si="2"/>
        <v>Low</v>
      </c>
      <c r="P42" s="94" t="str">
        <f t="shared" si="3"/>
        <v>Mid</v>
      </c>
      <c r="Q42" s="94" t="str">
        <f t="shared" si="4"/>
        <v>Mid</v>
      </c>
      <c r="R42" s="116" t="str">
        <f t="shared" si="5"/>
        <v>Mid</v>
      </c>
      <c r="S42" s="93">
        <f>IF(Data!C44="","",Data!C44)</f>
        <v>42633</v>
      </c>
      <c r="T42" s="9">
        <f t="shared" si="6"/>
        <v>9</v>
      </c>
      <c r="U42" s="7">
        <f>Data!D44</f>
        <v>0.45833333333333331</v>
      </c>
      <c r="V42" s="7" t="s">
        <v>235</v>
      </c>
      <c r="W42" s="118" t="str">
        <f>IF(Data!W44="","",Data!W44)</f>
        <v>3D</v>
      </c>
    </row>
    <row r="43" spans="1:23" x14ac:dyDescent="0.25">
      <c r="A43" s="1">
        <v>44</v>
      </c>
      <c r="B43" s="66" t="s">
        <v>265</v>
      </c>
      <c r="C43" s="94" t="s">
        <v>234</v>
      </c>
      <c r="D43" s="95">
        <f>AVERAGE(Data!F45:H45)</f>
        <v>159.96666666666667</v>
      </c>
      <c r="E43" s="95">
        <f>AVERAGE(Data!J45:L45)</f>
        <v>80.3</v>
      </c>
      <c r="F43" s="95">
        <f t="shared" si="7"/>
        <v>31.380261246862347</v>
      </c>
      <c r="G43" s="1">
        <f>IFERROR(AVERAGE(Data!AG45:AH45),"")</f>
        <v>121</v>
      </c>
      <c r="H43" s="1">
        <f>IFERROR(AVERAGE(Data!AJ45:AK45),"")</f>
        <v>85.5</v>
      </c>
      <c r="I43" s="1">
        <f>IFERROR(AVERAGE(Data!AM45:AN45),"")</f>
        <v>60.5</v>
      </c>
      <c r="J43" s="96" t="str">
        <f>IF(Data!AB45="","",Data!AB45)</f>
        <v/>
      </c>
      <c r="K43" s="97">
        <f>IFERROR(IF(VLOOKUP(A43,'Webneers Adult Data'!$A$1:$R$73,3,FALSE)=0,"",VLOOKUP(A43,'Webneers Adult Data'!$A$1:$R$73,3,FALSE)),0)</f>
        <v>53</v>
      </c>
      <c r="L43" s="94">
        <f>IFERROR(IF(VLOOKUP(A43,'Webneers Adult Data'!$A$1:$R$73,7,FALSE)="","",VLOOKUP(A43,'Webneers Adult Data'!$A$1:$R$73,7,FALSE)),"")</f>
        <v>1</v>
      </c>
      <c r="M43" s="94">
        <f>IFERROR(IF(VLOOKUP(A43,'Webneers Adult Data'!$A$1:$R$73,10,FALSE)=0,"",VLOOKUP(A43,'Webneers Adult Data'!$A$1:$R$73,10,FALSE)),0)</f>
        <v>6</v>
      </c>
      <c r="N43" s="94">
        <f t="shared" si="1"/>
        <v>0</v>
      </c>
      <c r="O43" s="94" t="str">
        <f t="shared" si="2"/>
        <v>Mid</v>
      </c>
      <c r="P43" s="94" t="str">
        <f t="shared" si="3"/>
        <v>High</v>
      </c>
      <c r="Q43" s="94" t="str">
        <f t="shared" si="4"/>
        <v>High</v>
      </c>
      <c r="R43" s="116" t="str">
        <f t="shared" si="5"/>
        <v/>
      </c>
      <c r="S43" s="93">
        <f>IF(Data!C45="","",Data!C45)</f>
        <v>42633</v>
      </c>
      <c r="T43" s="9">
        <f t="shared" si="6"/>
        <v>9</v>
      </c>
      <c r="U43" s="7">
        <f>Data!D45</f>
        <v>0.45833333333333331</v>
      </c>
      <c r="V43" s="7" t="s">
        <v>235</v>
      </c>
      <c r="W43" s="118" t="str">
        <f>IF(Data!W45="","",Data!W45)</f>
        <v>3B</v>
      </c>
    </row>
    <row r="44" spans="1:23" x14ac:dyDescent="0.25">
      <c r="A44" s="1">
        <v>45</v>
      </c>
      <c r="B44" s="66" t="s">
        <v>265</v>
      </c>
      <c r="C44" s="94" t="s">
        <v>234</v>
      </c>
      <c r="D44" s="95">
        <f>AVERAGE(Data!F46:H46)</f>
        <v>160.43333333333331</v>
      </c>
      <c r="E44" s="95">
        <f>AVERAGE(Data!J46:L46)</f>
        <v>60.20000000000001</v>
      </c>
      <c r="F44" s="95">
        <f t="shared" si="7"/>
        <v>23.388764301821436</v>
      </c>
      <c r="G44" s="1">
        <f>IFERROR(AVERAGE(Data!AG46:AH46),"")</f>
        <v>91.5</v>
      </c>
      <c r="H44" s="1">
        <f>IFERROR(AVERAGE(Data!AJ46:AK46),"")</f>
        <v>66</v>
      </c>
      <c r="I44" s="1">
        <f>IFERROR(AVERAGE(Data!AM46:AN46),"")</f>
        <v>72</v>
      </c>
      <c r="J44" s="96">
        <f>IF(Data!AB46="","",Data!AB46)</f>
        <v>5.2</v>
      </c>
      <c r="K44" s="97">
        <f>IFERROR(IF(VLOOKUP(A44,'Webneers Adult Data'!$A$1:$R$73,3,FALSE)=0,"",VLOOKUP(A44,'Webneers Adult Data'!$A$1:$R$73,3,FALSE)),0)</f>
        <v>31</v>
      </c>
      <c r="L44" s="94">
        <f>IFERROR(IF(VLOOKUP(A44,'Webneers Adult Data'!$A$1:$R$73,7,FALSE)="","",VLOOKUP(A44,'Webneers Adult Data'!$A$1:$R$73,7,FALSE)),"")</f>
        <v>1</v>
      </c>
      <c r="M44" s="94">
        <f>IFERROR(IF(VLOOKUP(A44,'Webneers Adult Data'!$A$1:$R$73,10,FALSE)=0,"",VLOOKUP(A44,'Webneers Adult Data'!$A$1:$R$73,10,FALSE)),0)</f>
        <v>15</v>
      </c>
      <c r="N44" s="94">
        <f t="shared" si="1"/>
        <v>1</v>
      </c>
      <c r="O44" s="94" t="str">
        <f t="shared" si="2"/>
        <v>Low</v>
      </c>
      <c r="P44" s="94" t="str">
        <f t="shared" si="3"/>
        <v>Low</v>
      </c>
      <c r="Q44" s="94" t="str">
        <f t="shared" si="4"/>
        <v>Low</v>
      </c>
      <c r="R44" s="116" t="str">
        <f t="shared" si="5"/>
        <v>Low</v>
      </c>
      <c r="S44" s="93">
        <f>IF(Data!C46="","",Data!C46)</f>
        <v>42633</v>
      </c>
      <c r="T44" s="9">
        <f t="shared" si="6"/>
        <v>9</v>
      </c>
      <c r="U44" s="7">
        <f>Data!D46</f>
        <v>0.45833333333333331</v>
      </c>
      <c r="V44" s="7" t="s">
        <v>235</v>
      </c>
      <c r="W44" s="118" t="str">
        <f>IF(Data!W46="","",Data!W46)</f>
        <v>3C</v>
      </c>
    </row>
    <row r="45" spans="1:23" x14ac:dyDescent="0.25">
      <c r="A45" s="1">
        <v>46</v>
      </c>
      <c r="B45" s="66" t="s">
        <v>265</v>
      </c>
      <c r="C45" s="94" t="s">
        <v>234</v>
      </c>
      <c r="D45" s="95">
        <f>AVERAGE(Data!F47:H47)</f>
        <v>154.26666666666668</v>
      </c>
      <c r="E45" s="95">
        <f>AVERAGE(Data!J47:L47)</f>
        <v>82.5</v>
      </c>
      <c r="F45" s="95">
        <f t="shared" si="7"/>
        <v>34.666480907243042</v>
      </c>
      <c r="G45" s="1">
        <f>IFERROR(AVERAGE(Data!AG47:AH47),"")</f>
        <v>103.5</v>
      </c>
      <c r="H45" s="1">
        <f>IFERROR(AVERAGE(Data!AJ47:AK47),"")</f>
        <v>83.5</v>
      </c>
      <c r="I45" s="1">
        <f>IFERROR(AVERAGE(Data!AM47:AN47),"")</f>
        <v>87.5</v>
      </c>
      <c r="J45" s="96">
        <f>IF(Data!AB47="","",Data!AB47)</f>
        <v>5.4</v>
      </c>
      <c r="K45" s="97">
        <f>IFERROR(IF(VLOOKUP(A45,'Webneers Adult Data'!$A$1:$R$73,3,FALSE)=0,"",VLOOKUP(A45,'Webneers Adult Data'!$A$1:$R$73,3,FALSE)),0)</f>
        <v>27</v>
      </c>
      <c r="L45" s="94">
        <f>IFERROR(IF(VLOOKUP(A45,'Webneers Adult Data'!$A$1:$R$73,7,FALSE)="","",VLOOKUP(A45,'Webneers Adult Data'!$A$1:$R$73,7,FALSE)),"")</f>
        <v>1</v>
      </c>
      <c r="M45" s="94">
        <f>IFERROR(IF(VLOOKUP(A45,'Webneers Adult Data'!$A$1:$R$73,10,FALSE)=0,"",VLOOKUP(A45,'Webneers Adult Data'!$A$1:$R$73,10,FALSE)),0)</f>
        <v>9</v>
      </c>
      <c r="N45" s="94">
        <f t="shared" si="1"/>
        <v>0</v>
      </c>
      <c r="O45" s="94" t="str">
        <f t="shared" si="2"/>
        <v>High</v>
      </c>
      <c r="P45" s="94" t="str">
        <f t="shared" si="3"/>
        <v>Mid</v>
      </c>
      <c r="Q45" s="94" t="str">
        <f t="shared" si="4"/>
        <v>High</v>
      </c>
      <c r="R45" s="116" t="str">
        <f t="shared" si="5"/>
        <v>Mid</v>
      </c>
      <c r="S45" s="93">
        <f>IF(Data!C47="","",Data!C47)</f>
        <v>42633</v>
      </c>
      <c r="T45" s="9">
        <f t="shared" si="6"/>
        <v>9</v>
      </c>
      <c r="U45" s="7">
        <f>Data!D47</f>
        <v>0.45833333333333331</v>
      </c>
      <c r="V45" s="7" t="s">
        <v>235</v>
      </c>
      <c r="W45" s="118" t="str">
        <f>IF(Data!W47="","",Data!W47)</f>
        <v>3B</v>
      </c>
    </row>
    <row r="46" spans="1:23" x14ac:dyDescent="0.25">
      <c r="A46" s="1">
        <v>47</v>
      </c>
      <c r="B46" s="66" t="s">
        <v>265</v>
      </c>
      <c r="C46" s="94" t="s">
        <v>234</v>
      </c>
      <c r="D46" s="95">
        <f>AVERAGE(Data!F48:H48)</f>
        <v>150.86666666666665</v>
      </c>
      <c r="E46" s="95">
        <f>AVERAGE(Data!J48:L48)</f>
        <v>68.5</v>
      </c>
      <c r="F46" s="95">
        <f t="shared" si="7"/>
        <v>30.095667610266339</v>
      </c>
      <c r="G46" s="1" t="str">
        <f>IFERROR(AVERAGE(Data!AG48:AH48),"")</f>
        <v/>
      </c>
      <c r="H46" s="1" t="str">
        <f>IFERROR(AVERAGE(Data!AJ48:AK48),"")</f>
        <v/>
      </c>
      <c r="I46" s="1" t="str">
        <f>IFERROR(AVERAGE(Data!AM48:AN48),"")</f>
        <v/>
      </c>
      <c r="J46" s="96" t="str">
        <f>IF(Data!AB48="","",Data!AB48)</f>
        <v/>
      </c>
      <c r="K46" s="97" t="str">
        <f>IFERROR(IF(VLOOKUP(A46,'Webneers Adult Data'!$A$1:$R$73,3,FALSE)=0,"",VLOOKUP(A46,'Webneers Adult Data'!$A$1:$R$73,3,FALSE)),0)</f>
        <v/>
      </c>
      <c r="L46" s="94" t="str">
        <f>IFERROR(IF(VLOOKUP(A46,'Webneers Adult Data'!$A$1:$R$73,7,FALSE)="","",VLOOKUP(A46,'Webneers Adult Data'!$A$1:$R$73,7,FALSE)),"")</f>
        <v/>
      </c>
      <c r="M46" s="94" t="str">
        <f>IFERROR(IF(VLOOKUP(A46,'Webneers Adult Data'!$A$1:$R$73,10,FALSE)=0,"",VLOOKUP(A46,'Webneers Adult Data'!$A$1:$R$73,10,FALSE)),0)</f>
        <v/>
      </c>
      <c r="N46" s="94" t="str">
        <f t="shared" si="1"/>
        <v/>
      </c>
      <c r="O46" s="94" t="str">
        <f t="shared" si="2"/>
        <v>Mid</v>
      </c>
      <c r="P46" s="94" t="str">
        <f t="shared" si="3"/>
        <v/>
      </c>
      <c r="Q46" s="94" t="str">
        <f t="shared" si="4"/>
        <v/>
      </c>
      <c r="R46" s="116" t="str">
        <f t="shared" si="5"/>
        <v/>
      </c>
      <c r="S46" s="93">
        <f>IF(Data!C48="","",Data!C48)</f>
        <v>42633</v>
      </c>
      <c r="T46" s="9">
        <f t="shared" si="6"/>
        <v>9</v>
      </c>
      <c r="U46" s="7">
        <f>Data!D48</f>
        <v>0.45833333333333331</v>
      </c>
      <c r="V46" s="7" t="s">
        <v>235</v>
      </c>
      <c r="W46" s="118" t="str">
        <f>IF(Data!W48="","",Data!W48)</f>
        <v>3A</v>
      </c>
    </row>
    <row r="47" spans="1:23" x14ac:dyDescent="0.25">
      <c r="A47" s="1">
        <v>48</v>
      </c>
      <c r="B47" s="66" t="s">
        <v>265</v>
      </c>
      <c r="C47" s="94" t="s">
        <v>234</v>
      </c>
      <c r="D47" s="95">
        <f>AVERAGE(Data!F49:H49)</f>
        <v>160.56666666666666</v>
      </c>
      <c r="E47" s="95">
        <f>AVERAGE(Data!J49:L49)</f>
        <v>78.5</v>
      </c>
      <c r="F47" s="95">
        <f t="shared" si="7"/>
        <v>30.448007194090511</v>
      </c>
      <c r="G47" s="1">
        <f>IFERROR(AVERAGE(Data!AG49:AH49),"")</f>
        <v>104.5</v>
      </c>
      <c r="H47" s="1">
        <f>IFERROR(AVERAGE(Data!AJ49:AK49),"")</f>
        <v>72</v>
      </c>
      <c r="I47" s="1">
        <f>IFERROR(AVERAGE(Data!AM49:AN49),"")</f>
        <v>78</v>
      </c>
      <c r="J47" s="96">
        <f>IF(Data!AB49="","",Data!AB49)</f>
        <v>5.7</v>
      </c>
      <c r="K47" s="97">
        <f>IFERROR(IF(VLOOKUP(A47,'Webneers Adult Data'!$A$1:$R$73,3,FALSE)=0,"",VLOOKUP(A47,'Webneers Adult Data'!$A$1:$R$73,3,FALSE)),0)</f>
        <v>38</v>
      </c>
      <c r="L47" s="94">
        <f>IFERROR(IF(VLOOKUP(A47,'Webneers Adult Data'!$A$1:$R$73,7,FALSE)="","",VLOOKUP(A47,'Webneers Adult Data'!$A$1:$R$73,7,FALSE)),"")</f>
        <v>1</v>
      </c>
      <c r="M47" s="94">
        <f>IFERROR(IF(VLOOKUP(A47,'Webneers Adult Data'!$A$1:$R$73,10,FALSE)=0,"",VLOOKUP(A47,'Webneers Adult Data'!$A$1:$R$73,10,FALSE)),0)</f>
        <v>12</v>
      </c>
      <c r="N47" s="94">
        <f t="shared" si="1"/>
        <v>0</v>
      </c>
      <c r="O47" s="94" t="str">
        <f t="shared" si="2"/>
        <v>Mid</v>
      </c>
      <c r="P47" s="94" t="str">
        <f t="shared" si="3"/>
        <v>Mid</v>
      </c>
      <c r="Q47" s="94" t="str">
        <f t="shared" si="4"/>
        <v>Mid</v>
      </c>
      <c r="R47" s="116" t="str">
        <f t="shared" si="5"/>
        <v>High</v>
      </c>
      <c r="S47" s="93">
        <f>IF(Data!C49="","",Data!C49)</f>
        <v>42633</v>
      </c>
      <c r="T47" s="9">
        <f t="shared" si="6"/>
        <v>9</v>
      </c>
      <c r="U47" s="7">
        <f>Data!D49</f>
        <v>0.45833333333333331</v>
      </c>
      <c r="V47" s="7" t="s">
        <v>235</v>
      </c>
      <c r="W47" s="118" t="str">
        <f>IF(Data!W49="","",Data!W49)</f>
        <v>3D</v>
      </c>
    </row>
    <row r="48" spans="1:23" x14ac:dyDescent="0.25">
      <c r="A48" s="1">
        <v>49</v>
      </c>
      <c r="B48" s="66" t="s">
        <v>265</v>
      </c>
      <c r="C48" s="94" t="s">
        <v>234</v>
      </c>
      <c r="D48" s="95">
        <f>AVERAGE(Data!F50:H50)</f>
        <v>153.96666666666667</v>
      </c>
      <c r="E48" s="95">
        <f>AVERAGE(Data!J50:L50)</f>
        <v>60.4</v>
      </c>
      <c r="F48" s="95">
        <f t="shared" si="7"/>
        <v>25.479067160543103</v>
      </c>
      <c r="G48" s="1">
        <f>IFERROR(AVERAGE(Data!AG50:AH50),"")</f>
        <v>102.5</v>
      </c>
      <c r="H48" s="1">
        <f>IFERROR(AVERAGE(Data!AJ50:AK50),"")</f>
        <v>67</v>
      </c>
      <c r="I48" s="1">
        <f>IFERROR(AVERAGE(Data!AM50:AN50),"")</f>
        <v>64.5</v>
      </c>
      <c r="J48" s="96">
        <f>IF(Data!AB50="","",Data!AB50)</f>
        <v>5.7</v>
      </c>
      <c r="K48" s="97">
        <f>IFERROR(IF(VLOOKUP(A48,'Webneers Adult Data'!$A$1:$R$73,3,FALSE)=0,"",VLOOKUP(A48,'Webneers Adult Data'!$A$1:$R$73,3,FALSE)),0)</f>
        <v>28</v>
      </c>
      <c r="L48" s="94">
        <f>IFERROR(IF(VLOOKUP(A48,'Webneers Adult Data'!$A$1:$R$73,7,FALSE)="","",VLOOKUP(A48,'Webneers Adult Data'!$A$1:$R$73,7,FALSE)),"")</f>
        <v>1</v>
      </c>
      <c r="M48" s="94">
        <f>IFERROR(IF(VLOOKUP(A48,'Webneers Adult Data'!$A$1:$R$73,10,FALSE)=0,"",VLOOKUP(A48,'Webneers Adult Data'!$A$1:$R$73,10,FALSE)),0)</f>
        <v>12</v>
      </c>
      <c r="N48" s="94">
        <f t="shared" si="1"/>
        <v>0</v>
      </c>
      <c r="O48" s="94" t="str">
        <f t="shared" si="2"/>
        <v>Low</v>
      </c>
      <c r="P48" s="94" t="str">
        <f t="shared" si="3"/>
        <v>Mid</v>
      </c>
      <c r="Q48" s="94" t="str">
        <f t="shared" si="4"/>
        <v>Low</v>
      </c>
      <c r="R48" s="116" t="str">
        <f t="shared" si="5"/>
        <v>High</v>
      </c>
      <c r="S48" s="93">
        <f>IF(Data!C50="","",Data!C50)</f>
        <v>42633</v>
      </c>
      <c r="T48" s="9">
        <f t="shared" si="6"/>
        <v>9</v>
      </c>
      <c r="U48" s="7">
        <f>Data!D50</f>
        <v>0.45833333333333331</v>
      </c>
      <c r="V48" s="7" t="s">
        <v>235</v>
      </c>
      <c r="W48" s="118" t="str">
        <f>IF(Data!W50="","",Data!W50)</f>
        <v>3A</v>
      </c>
    </row>
    <row r="49" spans="1:23" x14ac:dyDescent="0.25">
      <c r="A49" s="1">
        <v>50</v>
      </c>
      <c r="B49" s="66" t="s">
        <v>265</v>
      </c>
      <c r="C49" s="94" t="s">
        <v>234</v>
      </c>
      <c r="D49" s="95">
        <f>AVERAGE(Data!F51:H51)</f>
        <v>153.56666666666663</v>
      </c>
      <c r="E49" s="95">
        <f>AVERAGE(Data!J51:L51)</f>
        <v>58.70000000000001</v>
      </c>
      <c r="F49" s="95">
        <f t="shared" si="7"/>
        <v>24.891105535884599</v>
      </c>
      <c r="G49" s="1">
        <f>IFERROR(AVERAGE(Data!AG51:AH51),"")</f>
        <v>86.5</v>
      </c>
      <c r="H49" s="1">
        <f>IFERROR(AVERAGE(Data!AJ51:AK51),"")</f>
        <v>59.5</v>
      </c>
      <c r="I49" s="1">
        <f>IFERROR(AVERAGE(Data!AM51:AN51),"")</f>
        <v>73.5</v>
      </c>
      <c r="J49" s="96">
        <f>IF(Data!AB51="","",Data!AB51)</f>
        <v>5</v>
      </c>
      <c r="K49" s="97">
        <f>IFERROR(IF(VLOOKUP(A49,'Webneers Adult Data'!$A$1:$R$73,3,FALSE)=0,"",VLOOKUP(A49,'Webneers Adult Data'!$A$1:$R$73,3,FALSE)),0)</f>
        <v>32</v>
      </c>
      <c r="L49" s="94">
        <f>IFERROR(IF(VLOOKUP(A49,'Webneers Adult Data'!$A$1:$R$73,7,FALSE)="","",VLOOKUP(A49,'Webneers Adult Data'!$A$1:$R$73,7,FALSE)),"")</f>
        <v>0</v>
      </c>
      <c r="M49" s="94">
        <f>IFERROR(IF(VLOOKUP(A49,'Webneers Adult Data'!$A$1:$R$73,10,FALSE)=0,"",VLOOKUP(A49,'Webneers Adult Data'!$A$1:$R$73,10,FALSE)),0)</f>
        <v>14</v>
      </c>
      <c r="N49" s="94">
        <f t="shared" si="1"/>
        <v>1</v>
      </c>
      <c r="O49" s="94" t="str">
        <f t="shared" si="2"/>
        <v>Low</v>
      </c>
      <c r="P49" s="94" t="str">
        <f t="shared" si="3"/>
        <v>Low</v>
      </c>
      <c r="Q49" s="94" t="str">
        <f t="shared" si="4"/>
        <v>Low</v>
      </c>
      <c r="R49" s="116" t="str">
        <f t="shared" si="5"/>
        <v>Low</v>
      </c>
      <c r="S49" s="93">
        <f>IF(Data!C51="","",Data!C51)</f>
        <v>42633</v>
      </c>
      <c r="T49" s="9">
        <f t="shared" si="6"/>
        <v>9</v>
      </c>
      <c r="U49" s="7">
        <f>Data!D51</f>
        <v>0.45833333333333331</v>
      </c>
      <c r="V49" s="7" t="s">
        <v>235</v>
      </c>
      <c r="W49" s="118" t="str">
        <f>IF(Data!W51="","",Data!W51)</f>
        <v>3D</v>
      </c>
    </row>
    <row r="50" spans="1:23" x14ac:dyDescent="0.25">
      <c r="A50" s="1">
        <v>51</v>
      </c>
      <c r="B50" s="66" t="s">
        <v>265</v>
      </c>
      <c r="C50" s="94" t="s">
        <v>234</v>
      </c>
      <c r="D50" s="95">
        <f>AVERAGE(Data!F52:H52)</f>
        <v>155.63333333333335</v>
      </c>
      <c r="E50" s="95">
        <f>AVERAGE(Data!J52:L52)</f>
        <v>61.29999999999999</v>
      </c>
      <c r="F50" s="95">
        <f t="shared" si="7"/>
        <v>25.307849089254585</v>
      </c>
      <c r="G50" s="1">
        <f>IFERROR(AVERAGE(Data!AG52:AH52),"")</f>
        <v>96</v>
      </c>
      <c r="H50" s="1">
        <f>IFERROR(AVERAGE(Data!AJ52:AK52),"")</f>
        <v>63.5</v>
      </c>
      <c r="I50" s="1">
        <f>IFERROR(AVERAGE(Data!AM52:AN52),"")</f>
        <v>70.5</v>
      </c>
      <c r="J50" s="96">
        <f>IF(Data!AB52="","",Data!AB52)</f>
        <v>4.7</v>
      </c>
      <c r="K50" s="97">
        <f>IFERROR(IF(VLOOKUP(A50,'Webneers Adult Data'!$A$1:$R$73,3,FALSE)=0,"",VLOOKUP(A50,'Webneers Adult Data'!$A$1:$R$73,3,FALSE)),0)</f>
        <v>25</v>
      </c>
      <c r="L50" s="94">
        <f>IFERROR(IF(VLOOKUP(A50,'Webneers Adult Data'!$A$1:$R$73,7,FALSE)="","",VLOOKUP(A50,'Webneers Adult Data'!$A$1:$R$73,7,FALSE)),"")</f>
        <v>0</v>
      </c>
      <c r="M50" s="94">
        <f>IFERROR(IF(VLOOKUP(A50,'Webneers Adult Data'!$A$1:$R$73,10,FALSE)=0,"",VLOOKUP(A50,'Webneers Adult Data'!$A$1:$R$73,10,FALSE)),0)</f>
        <v>12</v>
      </c>
      <c r="N50" s="94">
        <f t="shared" si="1"/>
        <v>0</v>
      </c>
      <c r="O50" s="94" t="str">
        <f t="shared" si="2"/>
        <v>Low</v>
      </c>
      <c r="P50" s="94" t="str">
        <f t="shared" si="3"/>
        <v>Low</v>
      </c>
      <c r="Q50" s="94" t="str">
        <f t="shared" si="4"/>
        <v>Low</v>
      </c>
      <c r="R50" s="116" t="str">
        <f t="shared" si="5"/>
        <v>Low</v>
      </c>
      <c r="S50" s="93">
        <f>IF(Data!C52="","",Data!C52)</f>
        <v>42633</v>
      </c>
      <c r="T50" s="9">
        <f t="shared" si="6"/>
        <v>9</v>
      </c>
      <c r="U50" s="7">
        <f>Data!D52</f>
        <v>0.45833333333333331</v>
      </c>
      <c r="V50" s="7" t="s">
        <v>235</v>
      </c>
      <c r="W50" s="118" t="str">
        <f>IF(Data!W52="","",Data!W52)</f>
        <v>3C</v>
      </c>
    </row>
    <row r="51" spans="1:23" x14ac:dyDescent="0.25">
      <c r="A51" s="1">
        <v>52</v>
      </c>
      <c r="B51" s="66" t="s">
        <v>265</v>
      </c>
      <c r="C51" s="94" t="s">
        <v>234</v>
      </c>
      <c r="D51" s="95">
        <f>AVERAGE(Data!F53:H53)</f>
        <v>158.69999999999999</v>
      </c>
      <c r="E51" s="95">
        <f>AVERAGE(Data!J53:L53)</f>
        <v>70.8</v>
      </c>
      <c r="F51" s="95">
        <f t="shared" si="7"/>
        <v>28.111201241657465</v>
      </c>
      <c r="G51" s="1">
        <f>IFERROR(AVERAGE(Data!AG53:AH53),"")</f>
        <v>104.5</v>
      </c>
      <c r="H51" s="1">
        <f>IFERROR(AVERAGE(Data!AJ53:AK53),"")</f>
        <v>76.5</v>
      </c>
      <c r="I51" s="1">
        <f>IFERROR(AVERAGE(Data!AM53:AN53),"")</f>
        <v>76</v>
      </c>
      <c r="J51" s="96" t="str">
        <f>IF(Data!AB53="","",Data!AB53)</f>
        <v/>
      </c>
      <c r="K51" s="97">
        <f>IFERROR(IF(VLOOKUP(A51,'Webneers Adult Data'!$A$1:$R$73,3,FALSE)=0,"",VLOOKUP(A51,'Webneers Adult Data'!$A$1:$R$73,3,FALSE)),0)</f>
        <v>27</v>
      </c>
      <c r="L51" s="94">
        <f>IFERROR(IF(VLOOKUP(A51,'Webneers Adult Data'!$A$1:$R$73,7,FALSE)="","",VLOOKUP(A51,'Webneers Adult Data'!$A$1:$R$73,7,FALSE)),"")</f>
        <v>1</v>
      </c>
      <c r="M51" s="94">
        <f>IFERROR(IF(VLOOKUP(A51,'Webneers Adult Data'!$A$1:$R$73,10,FALSE)=0,"",VLOOKUP(A51,'Webneers Adult Data'!$A$1:$R$73,10,FALSE)),0)</f>
        <v>14</v>
      </c>
      <c r="N51" s="94">
        <f t="shared" si="1"/>
        <v>1</v>
      </c>
      <c r="O51" s="94" t="str">
        <f t="shared" si="2"/>
        <v>Mid</v>
      </c>
      <c r="P51" s="94" t="str">
        <f t="shared" si="3"/>
        <v>Mid</v>
      </c>
      <c r="Q51" s="94" t="str">
        <f t="shared" si="4"/>
        <v>Mid</v>
      </c>
      <c r="R51" s="116" t="str">
        <f t="shared" si="5"/>
        <v/>
      </c>
      <c r="S51" s="93">
        <f>IF(Data!C53="","",Data!C53)</f>
        <v>42633</v>
      </c>
      <c r="T51" s="9">
        <f t="shared" si="6"/>
        <v>9</v>
      </c>
      <c r="U51" s="7">
        <f>Data!D53</f>
        <v>0.45833333333333331</v>
      </c>
      <c r="V51" s="7" t="s">
        <v>235</v>
      </c>
      <c r="W51" s="118" t="str">
        <f>IF(Data!W53="","",Data!W53)</f>
        <v>3D</v>
      </c>
    </row>
    <row r="52" spans="1:23" x14ac:dyDescent="0.25">
      <c r="A52" s="1">
        <v>53</v>
      </c>
      <c r="B52" s="66" t="s">
        <v>265</v>
      </c>
      <c r="C52" s="94" t="s">
        <v>234</v>
      </c>
      <c r="D52" s="95">
        <f>AVERAGE(Data!F54:H54)</f>
        <v>156.33333333333334</v>
      </c>
      <c r="E52" s="95">
        <f>AVERAGE(Data!J54:L54)</f>
        <v>88</v>
      </c>
      <c r="F52" s="95">
        <f t="shared" si="7"/>
        <v>36.006382949704715</v>
      </c>
      <c r="G52" s="1">
        <f>IFERROR(AVERAGE(Data!AG54:AH54),"")</f>
        <v>86.5</v>
      </c>
      <c r="H52" s="1">
        <f>IFERROR(AVERAGE(Data!AJ54:AK54),"")</f>
        <v>69</v>
      </c>
      <c r="I52" s="1">
        <f>IFERROR(AVERAGE(Data!AM54:AN54),"")</f>
        <v>77</v>
      </c>
      <c r="J52" s="96">
        <f>IF(Data!AB54="","",Data!AB54)</f>
        <v>4.8</v>
      </c>
      <c r="K52" s="97">
        <f>IFERROR(IF(VLOOKUP(A52,'Webneers Adult Data'!$A$1:$R$73,3,FALSE)=0,"",VLOOKUP(A52,'Webneers Adult Data'!$A$1:$R$73,3,FALSE)),0)</f>
        <v>34</v>
      </c>
      <c r="L52" s="94">
        <f>IFERROR(IF(VLOOKUP(A52,'Webneers Adult Data'!$A$1:$R$73,7,FALSE)="","",VLOOKUP(A52,'Webneers Adult Data'!$A$1:$R$73,7,FALSE)),"")</f>
        <v>1</v>
      </c>
      <c r="M52" s="94">
        <f>IFERROR(IF(VLOOKUP(A52,'Webneers Adult Data'!$A$1:$R$73,10,FALSE)=0,"",VLOOKUP(A52,'Webneers Adult Data'!$A$1:$R$73,10,FALSE)),0)</f>
        <v>12</v>
      </c>
      <c r="N52" s="94">
        <f t="shared" si="1"/>
        <v>0</v>
      </c>
      <c r="O52" s="94" t="str">
        <f t="shared" si="2"/>
        <v>High</v>
      </c>
      <c r="P52" s="94" t="str">
        <f t="shared" si="3"/>
        <v>Low</v>
      </c>
      <c r="Q52" s="94" t="str">
        <f t="shared" si="4"/>
        <v>Low</v>
      </c>
      <c r="R52" s="116" t="str">
        <f t="shared" si="5"/>
        <v>Low</v>
      </c>
      <c r="S52" s="93">
        <f>IF(Data!C54="","",Data!C54)</f>
        <v>42640</v>
      </c>
      <c r="T52" s="9">
        <f t="shared" si="6"/>
        <v>9</v>
      </c>
      <c r="U52" s="7">
        <f>Data!D54</f>
        <v>0.41666666666666669</v>
      </c>
      <c r="V52" s="7" t="s">
        <v>235</v>
      </c>
      <c r="W52" s="118" t="str">
        <f>IF(Data!W54="","",Data!W54)</f>
        <v>1B</v>
      </c>
    </row>
    <row r="53" spans="1:23" x14ac:dyDescent="0.25">
      <c r="A53" s="1">
        <v>54</v>
      </c>
      <c r="B53" s="66" t="s">
        <v>265</v>
      </c>
      <c r="C53" s="94" t="s">
        <v>234</v>
      </c>
      <c r="D53" s="95">
        <f>AVERAGE(Data!F55:H55)</f>
        <v>152.86666666666665</v>
      </c>
      <c r="E53" s="95">
        <f>AVERAGE(Data!J55:L55)</f>
        <v>78.900000000000006</v>
      </c>
      <c r="F53" s="95">
        <f t="shared" si="7"/>
        <v>33.763807214699412</v>
      </c>
      <c r="G53" s="1">
        <f>IFERROR(AVERAGE(Data!AG55:AH55),"")</f>
        <v>105.5</v>
      </c>
      <c r="H53" s="1">
        <f>IFERROR(AVERAGE(Data!AJ55:AK55),"")</f>
        <v>71.5</v>
      </c>
      <c r="I53" s="1">
        <f>IFERROR(AVERAGE(Data!AM55:AN55),"")</f>
        <v>61.5</v>
      </c>
      <c r="J53" s="96">
        <f>IF(Data!AB55="","",Data!AB55)</f>
        <v>5.0999999999999996</v>
      </c>
      <c r="K53" s="97">
        <f>IFERROR(IF(VLOOKUP(A53,'Webneers Adult Data'!$A$1:$R$73,3,FALSE)=0,"",VLOOKUP(A53,'Webneers Adult Data'!$A$1:$R$73,3,FALSE)),0)</f>
        <v>38</v>
      </c>
      <c r="L53" s="94">
        <f>IFERROR(IF(VLOOKUP(A53,'Webneers Adult Data'!$A$1:$R$73,7,FALSE)="","",VLOOKUP(A53,'Webneers Adult Data'!$A$1:$R$73,7,FALSE)),"")</f>
        <v>1</v>
      </c>
      <c r="M53" s="94">
        <f>IFERROR(IF(VLOOKUP(A53,'Webneers Adult Data'!$A$1:$R$73,10,FALSE)=0,"",VLOOKUP(A53,'Webneers Adult Data'!$A$1:$R$73,10,FALSE)),0)</f>
        <v>12</v>
      </c>
      <c r="N53" s="94">
        <f t="shared" si="1"/>
        <v>0</v>
      </c>
      <c r="O53" s="94" t="str">
        <f t="shared" si="2"/>
        <v>High</v>
      </c>
      <c r="P53" s="94" t="str">
        <f t="shared" si="3"/>
        <v>Mid</v>
      </c>
      <c r="Q53" s="94" t="str">
        <f t="shared" si="4"/>
        <v>Mid</v>
      </c>
      <c r="R53" s="116" t="str">
        <f t="shared" si="5"/>
        <v>Low</v>
      </c>
      <c r="S53" s="93">
        <f>IF(Data!C55="","",Data!C55)</f>
        <v>42640</v>
      </c>
      <c r="T53" s="9">
        <f t="shared" si="6"/>
        <v>9</v>
      </c>
      <c r="U53" s="7">
        <f>Data!D55</f>
        <v>0.45833333333333298</v>
      </c>
      <c r="V53" s="7" t="s">
        <v>235</v>
      </c>
      <c r="W53" s="118" t="str">
        <f>IF(Data!W55="","",Data!W55)</f>
        <v>2B</v>
      </c>
    </row>
    <row r="54" spans="1:23" x14ac:dyDescent="0.25">
      <c r="A54" s="62">
        <v>55</v>
      </c>
      <c r="B54" s="66" t="s">
        <v>265</v>
      </c>
      <c r="C54" s="94" t="s">
        <v>234</v>
      </c>
      <c r="D54" s="95">
        <f>AVERAGE(Data!F56:H56)</f>
        <v>151.43333333333331</v>
      </c>
      <c r="E54" s="95">
        <f>AVERAGE(Data!J56:L56)</f>
        <v>52.29999999999999</v>
      </c>
      <c r="F54" s="95">
        <f t="shared" si="7"/>
        <v>22.806504374347622</v>
      </c>
      <c r="G54" s="1">
        <f>IFERROR(AVERAGE(Data!AG56:AH56),"")</f>
        <v>101</v>
      </c>
      <c r="H54" s="1">
        <f>IFERROR(AVERAGE(Data!AJ56:AK56),"")</f>
        <v>67.5</v>
      </c>
      <c r="I54" s="1">
        <f>IFERROR(AVERAGE(Data!AM56:AN56),"")</f>
        <v>76</v>
      </c>
      <c r="J54" s="96">
        <f>IF(Data!AB56="","",Data!AB56)</f>
        <v>6.7</v>
      </c>
      <c r="K54" s="97">
        <f>IFERROR(IF(VLOOKUP(A54,'Webneers Adult Data'!$A$1:$R$73,3,FALSE)=0,"",VLOOKUP(A54,'Webneers Adult Data'!$A$1:$R$73,3,FALSE)),0)</f>
        <v>26</v>
      </c>
      <c r="L54" s="94">
        <f>IFERROR(IF(VLOOKUP(A54,'Webneers Adult Data'!$A$1:$R$73,7,FALSE)="","",VLOOKUP(A54,'Webneers Adult Data'!$A$1:$R$73,7,FALSE)),"")</f>
        <v>1</v>
      </c>
      <c r="M54" s="94">
        <f>IFERROR(IF(VLOOKUP(A54,'Webneers Adult Data'!$A$1:$R$73,10,FALSE)=0,"",VLOOKUP(A54,'Webneers Adult Data'!$A$1:$R$73,10,FALSE)),0)</f>
        <v>14</v>
      </c>
      <c r="N54" s="94">
        <f t="shared" si="1"/>
        <v>1</v>
      </c>
      <c r="O54" s="94" t="str">
        <f t="shared" si="2"/>
        <v>Low</v>
      </c>
      <c r="P54" s="94" t="str">
        <f t="shared" si="3"/>
        <v>Mid</v>
      </c>
      <c r="Q54" s="94" t="str">
        <f t="shared" si="4"/>
        <v>Low</v>
      </c>
      <c r="R54" s="116" t="str">
        <f t="shared" si="5"/>
        <v>High</v>
      </c>
      <c r="S54" s="93">
        <f>IF(Data!C56="","",Data!C56)</f>
        <v>42640</v>
      </c>
      <c r="T54" s="9">
        <f t="shared" si="6"/>
        <v>9</v>
      </c>
      <c r="U54" s="7">
        <f>Data!D56</f>
        <v>0.45833333333333298</v>
      </c>
      <c r="V54" s="7" t="s">
        <v>235</v>
      </c>
      <c r="W54" s="118" t="str">
        <f>IF(Data!W56="","",Data!W56)</f>
        <v>1B</v>
      </c>
    </row>
    <row r="55" spans="1:23" x14ac:dyDescent="0.25">
      <c r="A55" s="63">
        <v>56</v>
      </c>
      <c r="B55" s="66" t="s">
        <v>265</v>
      </c>
      <c r="C55" s="94" t="s">
        <v>234</v>
      </c>
      <c r="D55" s="95">
        <f>AVERAGE(Data!F57:H57)</f>
        <v>157.73333333333335</v>
      </c>
      <c r="E55" s="95">
        <f>AVERAGE(Data!J57:L57)</f>
        <v>75.900000000000006</v>
      </c>
      <c r="F55" s="95">
        <f t="shared" ref="F55" si="8">E55/(D55/100)^2</f>
        <v>30.506670649072621</v>
      </c>
      <c r="G55" s="1">
        <f>IFERROR(AVERAGE(Data!AG57:AH57),"")</f>
        <v>101</v>
      </c>
      <c r="H55" s="1">
        <f>IFERROR(AVERAGE(Data!AJ57:AK57),"")</f>
        <v>69.5</v>
      </c>
      <c r="I55" s="1">
        <f>IFERROR(AVERAGE(Data!AM57:AN57),"")</f>
        <v>68.5</v>
      </c>
      <c r="J55" s="96">
        <f>IF(Data!AB57="","",Data!AB57)</f>
        <v>5.6</v>
      </c>
      <c r="K55" s="97"/>
      <c r="L55" s="94"/>
      <c r="M55" s="94"/>
      <c r="N55" s="94"/>
      <c r="O55" s="94" t="str">
        <f t="shared" si="2"/>
        <v>Mid</v>
      </c>
      <c r="P55" s="94" t="str">
        <f t="shared" si="3"/>
        <v>Mid</v>
      </c>
      <c r="Q55" s="94" t="str">
        <f t="shared" si="4"/>
        <v>Mid</v>
      </c>
      <c r="R55" s="116" t="str">
        <f t="shared" si="5"/>
        <v>Mid</v>
      </c>
      <c r="S55" s="93"/>
      <c r="T55" s="9"/>
      <c r="U55" s="7"/>
      <c r="V55" s="7"/>
      <c r="W55" s="118"/>
    </row>
    <row r="56" spans="1:23" x14ac:dyDescent="0.25">
      <c r="A56" s="1">
        <v>57</v>
      </c>
      <c r="B56" s="66" t="s">
        <v>265</v>
      </c>
      <c r="C56" s="94" t="s">
        <v>234</v>
      </c>
      <c r="D56" s="95">
        <f>AVERAGE(Data!F58:H58)</f>
        <v>150.9</v>
      </c>
      <c r="E56" s="95">
        <f>AVERAGE(Data!J58:L58)</f>
        <v>66.2</v>
      </c>
      <c r="F56" s="95">
        <f t="shared" si="7"/>
        <v>29.072307924048374</v>
      </c>
      <c r="G56" s="1">
        <f>IFERROR(AVERAGE(Data!AG58:AH58),"")</f>
        <v>102</v>
      </c>
      <c r="H56" s="1">
        <f>IFERROR(AVERAGE(Data!AJ58:AK58),"")</f>
        <v>74</v>
      </c>
      <c r="I56" s="1">
        <f>IFERROR(AVERAGE(Data!AM58:AN58),"")</f>
        <v>60</v>
      </c>
      <c r="J56" s="96">
        <f>IF(Data!AB58="","",Data!AB58)</f>
        <v>5.7</v>
      </c>
      <c r="K56" s="97">
        <f>IFERROR(IF(VLOOKUP(A56,'Webneers Adult Data'!$A$1:$R$73,3,FALSE)=0,"",VLOOKUP(A56,'Webneers Adult Data'!$A$1:$R$73,3,FALSE)),0)</f>
        <v>36</v>
      </c>
      <c r="L56" s="94">
        <f>IFERROR(IF(VLOOKUP(A56,'Webneers Adult Data'!$A$1:$R$73,7,FALSE)="","",VLOOKUP(A56,'Webneers Adult Data'!$A$1:$R$73,7,FALSE)),"")</f>
        <v>1</v>
      </c>
      <c r="M56" s="94">
        <f>IFERROR(IF(VLOOKUP(A56,'Webneers Adult Data'!$A$1:$R$73,10,FALSE)=0,"",VLOOKUP(A56,'Webneers Adult Data'!$A$1:$R$73,10,FALSE)),0)</f>
        <v>14</v>
      </c>
      <c r="N56" s="94">
        <f t="shared" si="1"/>
        <v>1</v>
      </c>
      <c r="O56" s="94" t="str">
        <f t="shared" si="2"/>
        <v>Mid</v>
      </c>
      <c r="P56" s="94" t="str">
        <f t="shared" si="3"/>
        <v>Mid</v>
      </c>
      <c r="Q56" s="94" t="str">
        <f t="shared" si="4"/>
        <v>Mid</v>
      </c>
      <c r="R56" s="116" t="str">
        <f t="shared" si="5"/>
        <v>High</v>
      </c>
      <c r="S56" s="93">
        <f>IF(Data!C58="","",Data!C58)</f>
        <v>42640</v>
      </c>
      <c r="T56" s="9">
        <f t="shared" si="6"/>
        <v>9</v>
      </c>
      <c r="U56" s="7">
        <f>Data!D58</f>
        <v>0.45833333333333298</v>
      </c>
      <c r="V56" s="7" t="s">
        <v>235</v>
      </c>
      <c r="W56" s="118" t="str">
        <f>IF(Data!W58="","",Data!W58)</f>
        <v>2A</v>
      </c>
    </row>
    <row r="57" spans="1:23" x14ac:dyDescent="0.25">
      <c r="A57" s="65">
        <v>58</v>
      </c>
      <c r="B57" s="66" t="s">
        <v>265</v>
      </c>
      <c r="C57" s="94" t="s">
        <v>234</v>
      </c>
      <c r="D57" s="95">
        <f>AVERAGE(Data!F59:H59)</f>
        <v>163.06666666666666</v>
      </c>
      <c r="E57" s="95">
        <f>AVERAGE(Data!J59:L59)</f>
        <v>76.900000000000006</v>
      </c>
      <c r="F57" s="95">
        <f t="shared" ref="F57" si="9">E57/(D57/100)^2</f>
        <v>28.919844437060458</v>
      </c>
      <c r="G57" s="1">
        <f>IFERROR(AVERAGE(Data!AG59:AH59),"")</f>
        <v>93.5</v>
      </c>
      <c r="H57" s="1">
        <f>IFERROR(AVERAGE(Data!AJ59:AK59),"")</f>
        <v>68.5</v>
      </c>
      <c r="I57" s="1">
        <f>IFERROR(AVERAGE(Data!AM59:AN59),"")</f>
        <v>68.5</v>
      </c>
      <c r="J57" s="96">
        <f>IF(Data!AB59="","",Data!AB59)</f>
        <v>5.6</v>
      </c>
      <c r="K57" s="97"/>
      <c r="L57" s="94"/>
      <c r="M57" s="94"/>
      <c r="N57" s="94"/>
      <c r="O57" s="94" t="str">
        <f t="shared" si="2"/>
        <v>Mid</v>
      </c>
      <c r="P57" s="94" t="str">
        <f t="shared" si="3"/>
        <v>Low</v>
      </c>
      <c r="Q57" s="94" t="str">
        <f t="shared" si="4"/>
        <v>Low</v>
      </c>
      <c r="R57" s="116" t="str">
        <f t="shared" si="5"/>
        <v>Mid</v>
      </c>
      <c r="S57" s="93"/>
      <c r="T57" s="9"/>
      <c r="U57" s="7"/>
      <c r="V57" s="7"/>
      <c r="W57" s="118"/>
    </row>
    <row r="58" spans="1:23" x14ac:dyDescent="0.25">
      <c r="A58" s="1">
        <v>59</v>
      </c>
      <c r="B58" s="66" t="s">
        <v>265</v>
      </c>
      <c r="C58" s="94" t="s">
        <v>234</v>
      </c>
      <c r="D58" s="95">
        <f>AVERAGE(Data!F60:H60)</f>
        <v>158.80000000000001</v>
      </c>
      <c r="E58" s="95">
        <f>AVERAGE(Data!J60:L60)</f>
        <v>57.4</v>
      </c>
      <c r="F58" s="95">
        <f t="shared" si="7"/>
        <v>22.762025011262043</v>
      </c>
      <c r="G58" s="1">
        <f>IFERROR(AVERAGE(Data!AG60:AH60),"")</f>
        <v>122</v>
      </c>
      <c r="H58" s="1">
        <f>IFERROR(AVERAGE(Data!AJ60:AK60),"")</f>
        <v>81.5</v>
      </c>
      <c r="I58" s="1">
        <f>IFERROR(AVERAGE(Data!AM60:AN60),"")</f>
        <v>69.5</v>
      </c>
      <c r="J58" s="96">
        <f>IF(Data!AB60="","",Data!AB60)</f>
        <v>5.3</v>
      </c>
      <c r="K58" s="97">
        <f>IFERROR(IF(VLOOKUP(A58,'Webneers Adult Data'!$A$1:$R$73,3,FALSE)=0,"",VLOOKUP(A58,'Webneers Adult Data'!$A$1:$R$73,3,FALSE)),0)</f>
        <v>45</v>
      </c>
      <c r="L58" s="94">
        <f>IFERROR(IF(VLOOKUP(A58,'Webneers Adult Data'!$A$1:$R$73,7,FALSE)="","",VLOOKUP(A58,'Webneers Adult Data'!$A$1:$R$73,7,FALSE)),"")</f>
        <v>1</v>
      </c>
      <c r="M58" s="94">
        <f>IFERROR(IF(VLOOKUP(A58,'Webneers Adult Data'!$A$1:$R$73,10,FALSE)=0,"",VLOOKUP(A58,'Webneers Adult Data'!$A$1:$R$73,10,FALSE)),0)</f>
        <v>12</v>
      </c>
      <c r="N58" s="94">
        <f t="shared" si="1"/>
        <v>0</v>
      </c>
      <c r="O58" s="94" t="str">
        <f t="shared" si="2"/>
        <v>Low</v>
      </c>
      <c r="P58" s="94" t="str">
        <f t="shared" si="3"/>
        <v>High</v>
      </c>
      <c r="Q58" s="94" t="str">
        <f t="shared" si="4"/>
        <v>High</v>
      </c>
      <c r="R58" s="116" t="str">
        <f t="shared" si="5"/>
        <v>Low</v>
      </c>
      <c r="S58" s="93">
        <f>IF(Data!C60="","",Data!C60)</f>
        <v>42640</v>
      </c>
      <c r="T58" s="9">
        <f t="shared" si="6"/>
        <v>9</v>
      </c>
      <c r="U58" s="7">
        <f>Data!D60</f>
        <v>0.45833333333333331</v>
      </c>
      <c r="V58" s="7" t="s">
        <v>235</v>
      </c>
      <c r="W58" s="118" t="str">
        <f>IF(Data!W60="","",Data!W60)</f>
        <v>1A</v>
      </c>
    </row>
    <row r="59" spans="1:23" x14ac:dyDescent="0.25">
      <c r="A59" s="1">
        <v>60</v>
      </c>
      <c r="B59" s="66" t="s">
        <v>265</v>
      </c>
      <c r="C59" s="94" t="s">
        <v>234</v>
      </c>
      <c r="D59" s="95">
        <f>AVERAGE(Data!F61:H61)</f>
        <v>154.46666666666667</v>
      </c>
      <c r="E59" s="95">
        <f>AVERAGE(Data!J61:L61)</f>
        <v>49.6</v>
      </c>
      <c r="F59" s="95">
        <f t="shared" si="7"/>
        <v>20.787972183606975</v>
      </c>
      <c r="G59" s="1">
        <f>IFERROR(AVERAGE(Data!AG61:AH61),"")</f>
        <v>99.5</v>
      </c>
      <c r="H59" s="1">
        <f>IFERROR(AVERAGE(Data!AJ61:AK61),"")</f>
        <v>69.5</v>
      </c>
      <c r="I59" s="1">
        <f>IFERROR(AVERAGE(Data!AM61:AN61),"")</f>
        <v>83.5</v>
      </c>
      <c r="J59" s="96">
        <f>IF(Data!AB61="","",Data!AB61)</f>
        <v>5</v>
      </c>
      <c r="K59" s="97">
        <f>IFERROR(IF(VLOOKUP(A59,'Webneers Adult Data'!$A$1:$R$73,3,FALSE)=0,"",VLOOKUP(A59,'Webneers Adult Data'!$A$1:$R$73,3,FALSE)),0)</f>
        <v>27</v>
      </c>
      <c r="L59" s="94">
        <f>IFERROR(IF(VLOOKUP(A59,'Webneers Adult Data'!$A$1:$R$73,7,FALSE)="","",VLOOKUP(A59,'Webneers Adult Data'!$A$1:$R$73,7,FALSE)),"")</f>
        <v>1</v>
      </c>
      <c r="M59" s="94">
        <f>IFERROR(IF(VLOOKUP(A59,'Webneers Adult Data'!$A$1:$R$73,10,FALSE)=0,"",VLOOKUP(A59,'Webneers Adult Data'!$A$1:$R$73,10,FALSE)),0)</f>
        <v>12</v>
      </c>
      <c r="N59" s="94">
        <f t="shared" si="1"/>
        <v>0</v>
      </c>
      <c r="O59" s="94" t="str">
        <f t="shared" si="2"/>
        <v>Low</v>
      </c>
      <c r="P59" s="94" t="str">
        <f t="shared" si="3"/>
        <v>Low</v>
      </c>
      <c r="Q59" s="94" t="str">
        <f t="shared" si="4"/>
        <v>Mid</v>
      </c>
      <c r="R59" s="116" t="str">
        <f t="shared" si="5"/>
        <v>Low</v>
      </c>
      <c r="S59" s="93">
        <f>IF(Data!C61="","",Data!C61)</f>
        <v>42640</v>
      </c>
      <c r="T59" s="9">
        <f t="shared" si="6"/>
        <v>9</v>
      </c>
      <c r="U59" s="7">
        <f>Data!D61</f>
        <v>0.45833333333333298</v>
      </c>
      <c r="V59" s="7" t="s">
        <v>235</v>
      </c>
      <c r="W59" s="118" t="str">
        <f>IF(Data!W61="","",Data!W61)</f>
        <v>2B</v>
      </c>
    </row>
    <row r="60" spans="1:23" x14ac:dyDescent="0.25">
      <c r="A60" s="1">
        <v>61</v>
      </c>
      <c r="B60" s="66" t="s">
        <v>265</v>
      </c>
      <c r="C60" s="94" t="s">
        <v>234</v>
      </c>
      <c r="D60" s="95">
        <f>AVERAGE(Data!F62:H62)</f>
        <v>154.46666666666667</v>
      </c>
      <c r="E60" s="95">
        <f>AVERAGE(Data!J62:L62)</f>
        <v>75</v>
      </c>
      <c r="F60" s="95">
        <f t="shared" si="7"/>
        <v>31.433425680857319</v>
      </c>
      <c r="G60" s="1">
        <f>IFERROR(AVERAGE(Data!AG62:AH62),"")</f>
        <v>96.5</v>
      </c>
      <c r="H60" s="1">
        <f>IFERROR(AVERAGE(Data!AJ62:AK62),"")</f>
        <v>80.5</v>
      </c>
      <c r="I60" s="1">
        <f>IFERROR(AVERAGE(Data!AM62:AN62),"")</f>
        <v>74</v>
      </c>
      <c r="J60" s="96">
        <f>IF(Data!AB62="","",Data!AB62)</f>
        <v>5.6</v>
      </c>
      <c r="K60" s="97">
        <f>IFERROR(IF(VLOOKUP(A60,'Webneers Adult Data'!$A$1:$R$73,3,FALSE)=0,"",VLOOKUP(A60,'Webneers Adult Data'!$A$1:$R$73,3,FALSE)),0)</f>
        <v>37</v>
      </c>
      <c r="L60" s="94">
        <f>IFERROR(IF(VLOOKUP(A60,'Webneers Adult Data'!$A$1:$R$73,7,FALSE)="","",VLOOKUP(A60,'Webneers Adult Data'!$A$1:$R$73,7,FALSE)),"")</f>
        <v>1</v>
      </c>
      <c r="M60" s="94">
        <f>IFERROR(IF(VLOOKUP(A60,'Webneers Adult Data'!$A$1:$R$73,10,FALSE)=0,"",VLOOKUP(A60,'Webneers Adult Data'!$A$1:$R$73,10,FALSE)),0)</f>
        <v>9</v>
      </c>
      <c r="N60" s="94">
        <f t="shared" si="1"/>
        <v>0</v>
      </c>
      <c r="O60" s="94" t="str">
        <f t="shared" si="2"/>
        <v>Mid</v>
      </c>
      <c r="P60" s="94" t="str">
        <f t="shared" si="3"/>
        <v>Low</v>
      </c>
      <c r="Q60" s="94" t="str">
        <f t="shared" si="4"/>
        <v>High</v>
      </c>
      <c r="R60" s="116" t="str">
        <f t="shared" si="5"/>
        <v>Mid</v>
      </c>
      <c r="S60" s="93">
        <f>IF(Data!C62="","",Data!C62)</f>
        <v>42668</v>
      </c>
      <c r="T60" s="9">
        <f t="shared" si="6"/>
        <v>10</v>
      </c>
      <c r="U60" s="7">
        <f>Data!D62</f>
        <v>0.35416666666666669</v>
      </c>
      <c r="V60" s="7" t="s">
        <v>235</v>
      </c>
      <c r="W60" s="118" t="str">
        <f>IF(Data!W62="","",Data!W62)</f>
        <v>1A</v>
      </c>
    </row>
    <row r="61" spans="1:23" x14ac:dyDescent="0.25">
      <c r="A61" s="1">
        <v>62</v>
      </c>
      <c r="B61" s="66" t="s">
        <v>265</v>
      </c>
      <c r="C61" s="94" t="s">
        <v>234</v>
      </c>
      <c r="D61" s="95">
        <f>AVERAGE(Data!F63:H63)</f>
        <v>154.26666666666665</v>
      </c>
      <c r="E61" s="95">
        <f>AVERAGE(Data!J63:L63)</f>
        <v>81.900000000000006</v>
      </c>
      <c r="F61" s="95">
        <f t="shared" si="7"/>
        <v>34.414361046099479</v>
      </c>
      <c r="G61" s="1">
        <f>IFERROR(AVERAGE(Data!AG63:AH63),"")</f>
        <v>114</v>
      </c>
      <c r="H61" s="1">
        <f>IFERROR(AVERAGE(Data!AJ63:AK63),"")</f>
        <v>78.5</v>
      </c>
      <c r="I61" s="1">
        <f>IFERROR(AVERAGE(Data!AM63:AN63),"")</f>
        <v>71</v>
      </c>
      <c r="J61" s="96">
        <f>IF(Data!AB63="","",Data!AB63)</f>
        <v>5.6</v>
      </c>
      <c r="K61" s="97">
        <f>IFERROR(IF(VLOOKUP(A61,'Webneers Adult Data'!$A$1:$R$73,3,FALSE)=0,"",VLOOKUP(A61,'Webneers Adult Data'!$A$1:$R$73,3,FALSE)),0)</f>
        <v>32</v>
      </c>
      <c r="L61" s="94">
        <f>IFERROR(IF(VLOOKUP(A61,'Webneers Adult Data'!$A$1:$R$73,7,FALSE)="","",VLOOKUP(A61,'Webneers Adult Data'!$A$1:$R$73,7,FALSE)),"")</f>
        <v>1</v>
      </c>
      <c r="M61" s="94">
        <f>IFERROR(IF(VLOOKUP(A61,'Webneers Adult Data'!$A$1:$R$73,10,FALSE)=0,"",VLOOKUP(A61,'Webneers Adult Data'!$A$1:$R$73,10,FALSE)),0)</f>
        <v>9</v>
      </c>
      <c r="N61" s="94">
        <f t="shared" si="1"/>
        <v>0</v>
      </c>
      <c r="O61" s="94" t="str">
        <f t="shared" si="2"/>
        <v>High</v>
      </c>
      <c r="P61" s="94" t="str">
        <f t="shared" si="3"/>
        <v>High</v>
      </c>
      <c r="Q61" s="94" t="str">
        <f t="shared" si="4"/>
        <v>High</v>
      </c>
      <c r="R61" s="116" t="str">
        <f t="shared" si="5"/>
        <v>Mid</v>
      </c>
      <c r="S61" s="93">
        <f>IF(Data!C63="","",Data!C63)</f>
        <v>42668</v>
      </c>
      <c r="T61" s="9">
        <f t="shared" si="6"/>
        <v>10</v>
      </c>
      <c r="U61" s="7">
        <f>Data!D63</f>
        <v>0.35416666666666669</v>
      </c>
      <c r="V61" s="7" t="s">
        <v>235</v>
      </c>
      <c r="W61" s="118" t="str">
        <f>IF(Data!W63="","",Data!W63)</f>
        <v>1B</v>
      </c>
    </row>
    <row r="62" spans="1:23" x14ac:dyDescent="0.25">
      <c r="A62" s="1">
        <v>63</v>
      </c>
      <c r="B62" s="66" t="s">
        <v>265</v>
      </c>
      <c r="C62" s="94" t="s">
        <v>234</v>
      </c>
      <c r="D62" s="95">
        <f>AVERAGE(Data!F64:H64)</f>
        <v>152.26666666666668</v>
      </c>
      <c r="E62" s="95">
        <f>AVERAGE(Data!J64:L64)</f>
        <v>70.599999999999994</v>
      </c>
      <c r="F62" s="95">
        <f t="shared" si="7"/>
        <v>30.45054149631487</v>
      </c>
      <c r="G62" s="1">
        <f>IFERROR(AVERAGE(Data!AG64:AH64),"")</f>
        <v>120.5</v>
      </c>
      <c r="H62" s="1">
        <f>IFERROR(AVERAGE(Data!AJ64:AK64),"")</f>
        <v>91</v>
      </c>
      <c r="I62" s="1">
        <f>IFERROR(AVERAGE(Data!AM64:AN64),"")</f>
        <v>90.5</v>
      </c>
      <c r="J62" s="96">
        <f>IF(Data!AB64="","",Data!AB64)</f>
        <v>5.4</v>
      </c>
      <c r="K62" s="97">
        <f>IFERROR(IF(VLOOKUP(A62,'Webneers Adult Data'!$A$1:$R$73,3,FALSE)=0,"",VLOOKUP(A62,'Webneers Adult Data'!$A$1:$R$73,3,FALSE)),0)</f>
        <v>45</v>
      </c>
      <c r="L62" s="94">
        <f>IFERROR(IF(VLOOKUP(A62,'Webneers Adult Data'!$A$1:$R$73,7,FALSE)="","",VLOOKUP(A62,'Webneers Adult Data'!$A$1:$R$73,7,FALSE)),"")</f>
        <v>1</v>
      </c>
      <c r="M62" s="94">
        <f>IFERROR(IF(VLOOKUP(A62,'Webneers Adult Data'!$A$1:$R$73,10,FALSE)=0,"",VLOOKUP(A62,'Webneers Adult Data'!$A$1:$R$73,10,FALSE)),0)</f>
        <v>11</v>
      </c>
      <c r="N62" s="94">
        <f t="shared" si="1"/>
        <v>0</v>
      </c>
      <c r="O62" s="94" t="str">
        <f t="shared" si="2"/>
        <v>Mid</v>
      </c>
      <c r="P62" s="94" t="str">
        <f t="shared" si="3"/>
        <v>High</v>
      </c>
      <c r="Q62" s="94" t="str">
        <f t="shared" si="4"/>
        <v>High</v>
      </c>
      <c r="R62" s="116" t="str">
        <f t="shared" si="5"/>
        <v>Mid</v>
      </c>
      <c r="S62" s="93">
        <f>IF(Data!C64="","",Data!C64)</f>
        <v>42668</v>
      </c>
      <c r="T62" s="9">
        <f t="shared" si="6"/>
        <v>10</v>
      </c>
      <c r="U62" s="7">
        <f>Data!D64</f>
        <v>0.35416666666666669</v>
      </c>
      <c r="V62" s="7" t="s">
        <v>235</v>
      </c>
      <c r="W62" s="118" t="str">
        <f>IF(Data!W64="","",Data!W64)</f>
        <v>2B</v>
      </c>
    </row>
    <row r="63" spans="1:23" x14ac:dyDescent="0.25">
      <c r="A63" s="1">
        <v>64</v>
      </c>
      <c r="B63" s="66" t="s">
        <v>265</v>
      </c>
      <c r="C63" s="94" t="s">
        <v>234</v>
      </c>
      <c r="D63" s="95">
        <f>AVERAGE(Data!F65:H65)</f>
        <v>153.80000000000001</v>
      </c>
      <c r="E63" s="95">
        <f>AVERAGE(Data!J65:L65)</f>
        <v>64</v>
      </c>
      <c r="F63" s="95">
        <f t="shared" si="7"/>
        <v>27.056231303721415</v>
      </c>
      <c r="G63" s="1">
        <f>IFERROR(AVERAGE(Data!AG65:AH65),"")</f>
        <v>116.5</v>
      </c>
      <c r="H63" s="1">
        <f>IFERROR(AVERAGE(Data!AJ65:AK65),"")</f>
        <v>68.5</v>
      </c>
      <c r="I63" s="1">
        <f>IFERROR(AVERAGE(Data!AM65:AN65),"")</f>
        <v>76.5</v>
      </c>
      <c r="J63" s="96">
        <f>IF(Data!AB65="","",Data!AB65)</f>
        <v>6.1</v>
      </c>
      <c r="K63" s="97">
        <f>IFERROR(IF(VLOOKUP(A63,'Webneers Adult Data'!$A$1:$R$73,3,FALSE)=0,"",VLOOKUP(A63,'Webneers Adult Data'!$A$1:$R$73,3,FALSE)),0)</f>
        <v>29</v>
      </c>
      <c r="L63" s="94">
        <f>IFERROR(IF(VLOOKUP(A63,'Webneers Adult Data'!$A$1:$R$73,7,FALSE)="","",VLOOKUP(A63,'Webneers Adult Data'!$A$1:$R$73,7,FALSE)),"")</f>
        <v>1</v>
      </c>
      <c r="M63" s="94">
        <f>IFERROR(IF(VLOOKUP(A63,'Webneers Adult Data'!$A$1:$R$73,10,FALSE)=0,"",VLOOKUP(A63,'Webneers Adult Data'!$A$1:$R$73,10,FALSE)),0)</f>
        <v>12</v>
      </c>
      <c r="N63" s="94">
        <f t="shared" si="1"/>
        <v>0</v>
      </c>
      <c r="O63" s="94" t="str">
        <f t="shared" si="2"/>
        <v>Low</v>
      </c>
      <c r="P63" s="94" t="str">
        <f t="shared" si="3"/>
        <v>High</v>
      </c>
      <c r="Q63" s="94" t="str">
        <f t="shared" si="4"/>
        <v>Low</v>
      </c>
      <c r="R63" s="116" t="str">
        <f t="shared" si="5"/>
        <v>High</v>
      </c>
      <c r="S63" s="93">
        <f>IF(Data!C65="","",Data!C65)</f>
        <v>42668</v>
      </c>
      <c r="T63" s="9">
        <f t="shared" si="6"/>
        <v>10</v>
      </c>
      <c r="U63" s="7">
        <f>Data!D65</f>
        <v>0.35416666666666669</v>
      </c>
      <c r="V63" s="7" t="s">
        <v>235</v>
      </c>
      <c r="W63" s="118" t="str">
        <f>IF(Data!W65="","",Data!W65)</f>
        <v>2A</v>
      </c>
    </row>
    <row r="64" spans="1:23" x14ac:dyDescent="0.25">
      <c r="A64" s="1">
        <v>65</v>
      </c>
      <c r="B64" s="66" t="s">
        <v>265</v>
      </c>
      <c r="C64" s="94" t="s">
        <v>234</v>
      </c>
      <c r="D64" s="95">
        <f>AVERAGE(Data!F66:H66)</f>
        <v>159.06666666666666</v>
      </c>
      <c r="E64" s="95">
        <f>AVERAGE(Data!J66:L66)</f>
        <v>57.6</v>
      </c>
      <c r="F64" s="95">
        <f t="shared" ref="F64:F71" si="10">E64/(D64/100)^2</f>
        <v>22.764814870764006</v>
      </c>
      <c r="G64" s="1">
        <f>IFERROR(AVERAGE(Data!AG66:AH66),"")</f>
        <v>101</v>
      </c>
      <c r="H64" s="1">
        <f>IFERROR(AVERAGE(Data!AJ66:AK66),"")</f>
        <v>66</v>
      </c>
      <c r="I64" s="1">
        <f>IFERROR(AVERAGE(Data!AM66:AN66),"")</f>
        <v>54</v>
      </c>
      <c r="J64" s="96">
        <f>IF(Data!AB66="","",Data!AB66)</f>
        <v>5.0999999999999996</v>
      </c>
      <c r="K64" s="97">
        <f>IFERROR(IF(VLOOKUP(A64,'Webneers Adult Data'!$A$1:$R$73,3,FALSE)=0,"",VLOOKUP(A64,'Webneers Adult Data'!$A$1:$R$73,3,FALSE)),0)</f>
        <v>25</v>
      </c>
      <c r="L64" s="94">
        <f>IFERROR(IF(VLOOKUP(A64,'Webneers Adult Data'!$A$1:$R$73,7,FALSE)="","",VLOOKUP(A64,'Webneers Adult Data'!$A$1:$R$73,7,FALSE)),"")</f>
        <v>1</v>
      </c>
      <c r="M64" s="94">
        <f>IFERROR(IF(VLOOKUP(A64,'Webneers Adult Data'!$A$1:$R$73,10,FALSE)=0,"",VLOOKUP(A64,'Webneers Adult Data'!$A$1:$R$73,10,FALSE)),0)</f>
        <v>12</v>
      </c>
      <c r="N64" s="94">
        <f t="shared" ref="N64:N124" si="11">IF(M64="","",IF(M64&gt;13,1,0))</f>
        <v>0</v>
      </c>
      <c r="O64" s="94" t="str">
        <f t="shared" si="2"/>
        <v>Low</v>
      </c>
      <c r="P64" s="94" t="str">
        <f t="shared" si="3"/>
        <v>Mid</v>
      </c>
      <c r="Q64" s="94" t="str">
        <f t="shared" si="4"/>
        <v>Low</v>
      </c>
      <c r="R64" s="116" t="str">
        <f t="shared" si="5"/>
        <v>Low</v>
      </c>
      <c r="S64" s="93">
        <f>IF(Data!C66="","",Data!C66)</f>
        <v>42668</v>
      </c>
      <c r="T64" s="9">
        <f t="shared" si="6"/>
        <v>10</v>
      </c>
      <c r="U64" s="7">
        <f>Data!D66</f>
        <v>0.35416666666666669</v>
      </c>
      <c r="V64" s="7" t="s">
        <v>235</v>
      </c>
      <c r="W64" s="118" t="str">
        <f>IF(Data!W66="","",Data!W66)</f>
        <v>1B</v>
      </c>
    </row>
    <row r="65" spans="1:23" x14ac:dyDescent="0.25">
      <c r="A65" s="1">
        <v>66</v>
      </c>
      <c r="B65" s="66" t="s">
        <v>265</v>
      </c>
      <c r="C65" s="94" t="s">
        <v>234</v>
      </c>
      <c r="D65" s="95">
        <f>AVERAGE(Data!F67:H67)</f>
        <v>154.33333333333334</v>
      </c>
      <c r="E65" s="95">
        <f>AVERAGE(Data!J67:L67)</f>
        <v>57.29999999999999</v>
      </c>
      <c r="F65" s="95">
        <f t="shared" si="10"/>
        <v>24.056649982040309</v>
      </c>
      <c r="G65" s="1">
        <f>IFERROR(AVERAGE(Data!AG67:AH67),"")</f>
        <v>107</v>
      </c>
      <c r="H65" s="1">
        <f>IFERROR(AVERAGE(Data!AJ67:AK67),"")</f>
        <v>65</v>
      </c>
      <c r="I65" s="1">
        <f>IFERROR(AVERAGE(Data!AM67:AN67),"")</f>
        <v>60</v>
      </c>
      <c r="J65" s="96">
        <f>IF(Data!AB67="","",Data!AB67)</f>
        <v>5.5</v>
      </c>
      <c r="K65" s="97">
        <f>IFERROR(IF(VLOOKUP(A65,'Webneers Adult Data'!$A$1:$R$73,3,FALSE)=0,"",VLOOKUP(A65,'Webneers Adult Data'!$A$1:$R$73,3,FALSE)),0)</f>
        <v>48</v>
      </c>
      <c r="L65" s="94">
        <f>IFERROR(IF(VLOOKUP(A65,'Webneers Adult Data'!$A$1:$R$73,7,FALSE)="","",VLOOKUP(A65,'Webneers Adult Data'!$A$1:$R$73,7,FALSE)),"")</f>
        <v>1</v>
      </c>
      <c r="M65" s="94">
        <f>IFERROR(IF(VLOOKUP(A65,'Webneers Adult Data'!$A$1:$R$73,10,FALSE)=0,"",VLOOKUP(A65,'Webneers Adult Data'!$A$1:$R$73,10,FALSE)),0)</f>
        <v>14</v>
      </c>
      <c r="N65" s="94">
        <f t="shared" si="11"/>
        <v>1</v>
      </c>
      <c r="O65" s="94" t="str">
        <f t="shared" si="2"/>
        <v>Low</v>
      </c>
      <c r="P65" s="94" t="str">
        <f t="shared" si="3"/>
        <v>Mid</v>
      </c>
      <c r="Q65" s="94" t="str">
        <f t="shared" si="4"/>
        <v>Low</v>
      </c>
      <c r="R65" s="116" t="str">
        <f t="shared" si="5"/>
        <v>Mid</v>
      </c>
      <c r="S65" s="93">
        <f>IF(Data!C67="","",Data!C67)</f>
        <v>42668</v>
      </c>
      <c r="T65" s="9">
        <f t="shared" ref="T65:T126" si="12">IFERROR(MONTH(S65),"")</f>
        <v>10</v>
      </c>
      <c r="U65" s="7">
        <f>Data!D67</f>
        <v>0.35416666666666669</v>
      </c>
      <c r="V65" s="7" t="s">
        <v>235</v>
      </c>
      <c r="W65" s="118" t="str">
        <f>IF(Data!W67="","",Data!W67)</f>
        <v>1A</v>
      </c>
    </row>
    <row r="66" spans="1:23" x14ac:dyDescent="0.25">
      <c r="A66" s="62">
        <v>67</v>
      </c>
      <c r="B66" s="66" t="s">
        <v>265</v>
      </c>
      <c r="C66" s="94" t="s">
        <v>234</v>
      </c>
      <c r="D66" s="95">
        <f>AVERAGE(Data!F68:H68)</f>
        <v>159.13333333333333</v>
      </c>
      <c r="E66" s="95">
        <f>AVERAGE(Data!J68:L68)</f>
        <v>143.1</v>
      </c>
      <c r="F66" s="95">
        <f t="shared" ref="F66" si="13">E66/(D66/100)^2</f>
        <v>56.508959910449164</v>
      </c>
      <c r="G66" s="1" t="str">
        <f>IFERROR(AVERAGE(Data!AG68:AH68),"")</f>
        <v/>
      </c>
      <c r="H66" s="1" t="str">
        <f>IFERROR(AVERAGE(Data!AJ68:AK68),"")</f>
        <v/>
      </c>
      <c r="I66" s="1" t="str">
        <f>IFERROR(AVERAGE(Data!AM68:AN68),"")</f>
        <v/>
      </c>
      <c r="J66" s="96" t="str">
        <f>IF(Data!AB68="","",Data!AB68)</f>
        <v/>
      </c>
      <c r="K66" s="97"/>
      <c r="L66" s="94"/>
      <c r="M66" s="94"/>
      <c r="N66" s="94"/>
      <c r="O66" s="94" t="str">
        <f t="shared" si="2"/>
        <v>High</v>
      </c>
      <c r="P66" s="94" t="str">
        <f t="shared" si="3"/>
        <v/>
      </c>
      <c r="Q66" s="94" t="str">
        <f t="shared" si="4"/>
        <v/>
      </c>
      <c r="R66" s="116" t="str">
        <f t="shared" si="5"/>
        <v/>
      </c>
      <c r="S66" s="93"/>
      <c r="T66" s="9"/>
      <c r="U66" s="7"/>
      <c r="V66" s="7"/>
      <c r="W66" s="118"/>
    </row>
    <row r="67" spans="1:23" x14ac:dyDescent="0.25">
      <c r="A67" s="1">
        <v>68</v>
      </c>
      <c r="B67" s="66" t="s">
        <v>265</v>
      </c>
      <c r="C67" s="94" t="s">
        <v>234</v>
      </c>
      <c r="D67" s="95">
        <f>AVERAGE(Data!F69:H69)</f>
        <v>154.73333333333335</v>
      </c>
      <c r="E67" s="95">
        <f>AVERAGE(Data!J69:L69)</f>
        <v>77.2</v>
      </c>
      <c r="F67" s="95">
        <f t="shared" si="10"/>
        <v>32.244046406923573</v>
      </c>
      <c r="G67" s="1">
        <f>IFERROR(AVERAGE(Data!AG69:AH69),"")</f>
        <v>120.5</v>
      </c>
      <c r="H67" s="1">
        <f>IFERROR(AVERAGE(Data!AJ69:AK69),"")</f>
        <v>84.5</v>
      </c>
      <c r="I67" s="1">
        <f>IFERROR(AVERAGE(Data!AM69:AN69),"")</f>
        <v>74.5</v>
      </c>
      <c r="J67" s="96">
        <f>IF(Data!AB69="","",Data!AB69)</f>
        <v>7.9</v>
      </c>
      <c r="K67" s="97">
        <f>IFERROR(IF(VLOOKUP(A67,'Webneers Adult Data'!$A$1:$R$73,3,FALSE)=0,"",VLOOKUP(A67,'Webneers Adult Data'!$A$1:$R$73,3,FALSE)),0)</f>
        <v>45</v>
      </c>
      <c r="L67" s="94">
        <f>IFERROR(IF(VLOOKUP(A67,'Webneers Adult Data'!$A$1:$R$73,7,FALSE)="","",VLOOKUP(A67,'Webneers Adult Data'!$A$1:$R$73,7,FALSE)),"")</f>
        <v>0</v>
      </c>
      <c r="M67" s="94">
        <f>IFERROR(IF(VLOOKUP(A67,'Webneers Adult Data'!$A$1:$R$73,10,FALSE)=0,"",VLOOKUP(A67,'Webneers Adult Data'!$A$1:$R$73,10,FALSE)),0)</f>
        <v>14</v>
      </c>
      <c r="N67" s="94">
        <f t="shared" si="11"/>
        <v>1</v>
      </c>
      <c r="O67" s="94" t="str">
        <f t="shared" ref="O67:O71" si="14">IF(F67="","",IF(F67&lt;_xlfn.PERCENTILE.INC($F$2:$F$71,1/3),"Low",IF(F67&lt;_xlfn.PERCENTILE.INC($F$2:$F$71,2/3),"Mid","High")))</f>
        <v>High</v>
      </c>
      <c r="P67" s="94" t="str">
        <f t="shared" ref="P67:P71" si="15">IF(G67="","",IF(G67&lt;_xlfn.PERCENTILE.INC($G$2:$G$71,1/3),"Low",IF(G67&lt;_xlfn.PERCENTILE.INC($G$2:$G$71,2/3),"Mid","High")))</f>
        <v>High</v>
      </c>
      <c r="Q67" s="94" t="str">
        <f t="shared" ref="Q67:Q71" si="16">IF(H67="","",IF(H67&lt;_xlfn.PERCENTILE.INC($H$2:$H$71,1/3),"Low",IF(H67&lt;_xlfn.PERCENTILE.INC($H$2:$H$71,2/3),"Mid","High")))</f>
        <v>High</v>
      </c>
      <c r="R67" s="116" t="str">
        <f t="shared" ref="R67:R71" si="17">IF(J67="","",IF(J67&lt;_xlfn.PERCENTILE.INC($J$2:$J$71,1/3),"Low",IF(J67&lt;_xlfn.PERCENTILE.INC($J$2:$J$71,2/3),"Mid","High")))</f>
        <v>High</v>
      </c>
      <c r="S67" s="93">
        <f>IF(Data!C69="","",Data!C69)</f>
        <v>42669</v>
      </c>
      <c r="T67" s="9">
        <f t="shared" si="12"/>
        <v>10</v>
      </c>
      <c r="U67" s="7">
        <f>Data!D69</f>
        <v>0.46875</v>
      </c>
      <c r="V67" s="7" t="s">
        <v>235</v>
      </c>
      <c r="W67" s="118" t="str">
        <f>IF(Data!W69="","",Data!W69)</f>
        <v>3C</v>
      </c>
    </row>
    <row r="68" spans="1:23" x14ac:dyDescent="0.25">
      <c r="A68" s="1">
        <v>69</v>
      </c>
      <c r="B68" s="66" t="s">
        <v>265</v>
      </c>
      <c r="C68" s="94" t="s">
        <v>234</v>
      </c>
      <c r="D68" s="95">
        <f>AVERAGE(Data!F70:H70)</f>
        <v>165.03333333333333</v>
      </c>
      <c r="E68" s="95">
        <f>AVERAGE(Data!J70:L70)</f>
        <v>71.3</v>
      </c>
      <c r="F68" s="95">
        <f t="shared" si="10"/>
        <v>26.178586096074394</v>
      </c>
      <c r="G68" s="1">
        <f>IFERROR(AVERAGE(Data!AG70:AH70),"")</f>
        <v>105</v>
      </c>
      <c r="H68" s="1">
        <f>IFERROR(AVERAGE(Data!AJ70:AK70),"")</f>
        <v>78</v>
      </c>
      <c r="I68" s="1">
        <f>IFERROR(AVERAGE(Data!AM70:AN70),"")</f>
        <v>74</v>
      </c>
      <c r="J68" s="96">
        <f>IF(Data!AB70="","",Data!AB70)</f>
        <v>4.7</v>
      </c>
      <c r="K68" s="97">
        <f>IFERROR(IF(VLOOKUP(A68,'Webneers Adult Data'!$A$1:$R$73,3,FALSE)=0,"",VLOOKUP(A68,'Webneers Adult Data'!$A$1:$R$73,3,FALSE)),0)</f>
        <v>29</v>
      </c>
      <c r="L68" s="94">
        <f>IFERROR(IF(VLOOKUP(A68,'Webneers Adult Data'!$A$1:$R$73,7,FALSE)="","",VLOOKUP(A68,'Webneers Adult Data'!$A$1:$R$73,7,FALSE)),"")</f>
        <v>1</v>
      </c>
      <c r="M68" s="94">
        <f>IFERROR(IF(VLOOKUP(A68,'Webneers Adult Data'!$A$1:$R$73,10,FALSE)=0,"",VLOOKUP(A68,'Webneers Adult Data'!$A$1:$R$73,10,FALSE)),0)</f>
        <v>6</v>
      </c>
      <c r="N68" s="94">
        <f t="shared" si="11"/>
        <v>0</v>
      </c>
      <c r="O68" s="94" t="str">
        <f t="shared" si="14"/>
        <v>Low</v>
      </c>
      <c r="P68" s="94" t="str">
        <f t="shared" si="15"/>
        <v>Mid</v>
      </c>
      <c r="Q68" s="94" t="str">
        <f t="shared" si="16"/>
        <v>High</v>
      </c>
      <c r="R68" s="116" t="str">
        <f t="shared" si="17"/>
        <v>Low</v>
      </c>
      <c r="S68" s="93">
        <f>IF(Data!C70="","",Data!C70)</f>
        <v>42669</v>
      </c>
      <c r="T68" s="9">
        <f t="shared" si="12"/>
        <v>10</v>
      </c>
      <c r="U68" s="7">
        <f>Data!D70</f>
        <v>0.46875</v>
      </c>
      <c r="V68" s="7" t="s">
        <v>235</v>
      </c>
      <c r="W68" s="118" t="str">
        <f>IF(Data!W70="","",Data!W70)</f>
        <v>3D</v>
      </c>
    </row>
    <row r="69" spans="1:23" x14ac:dyDescent="0.25">
      <c r="A69" s="1">
        <v>70</v>
      </c>
      <c r="B69" s="66" t="s">
        <v>265</v>
      </c>
      <c r="C69" s="94" t="s">
        <v>234</v>
      </c>
      <c r="D69" s="95">
        <f>AVERAGE(Data!F71:H71)</f>
        <v>154.33333333333334</v>
      </c>
      <c r="E69" s="95">
        <f>AVERAGE(Data!J71:L71)</f>
        <v>72.36666666666666</v>
      </c>
      <c r="F69" s="95">
        <f t="shared" si="10"/>
        <v>30.38219145492118</v>
      </c>
      <c r="G69" s="1">
        <f>IFERROR(AVERAGE(Data!AG71:AH71),"")</f>
        <v>98</v>
      </c>
      <c r="H69" s="1">
        <f>IFERROR(AVERAGE(Data!AJ71:AK71),"")</f>
        <v>69.5</v>
      </c>
      <c r="I69" s="1">
        <f>IFERROR(AVERAGE(Data!AM71:AN71),"")</f>
        <v>82</v>
      </c>
      <c r="J69" s="96">
        <f>IF(Data!AB71="","",Data!AB71)</f>
        <v>5.7</v>
      </c>
      <c r="K69" s="97">
        <f>IFERROR(IF(VLOOKUP(A69,'Webneers Adult Data'!$A$1:$R$73,3,FALSE)=0,"",VLOOKUP(A69,'Webneers Adult Data'!$A$1:$R$73,3,FALSE)),0)</f>
        <v>26</v>
      </c>
      <c r="L69" s="94">
        <f>IFERROR(IF(VLOOKUP(A69,'Webneers Adult Data'!$A$1:$R$73,7,FALSE)="","",VLOOKUP(A69,'Webneers Adult Data'!$A$1:$R$73,7,FALSE)),"")</f>
        <v>1</v>
      </c>
      <c r="M69" s="94">
        <f>IFERROR(IF(VLOOKUP(A69,'Webneers Adult Data'!$A$1:$R$73,10,FALSE)=0,"",VLOOKUP(A69,'Webneers Adult Data'!$A$1:$R$73,10,FALSE)),0)</f>
        <v>12</v>
      </c>
      <c r="N69" s="94">
        <f t="shared" si="11"/>
        <v>0</v>
      </c>
      <c r="O69" s="94" t="str">
        <f t="shared" si="14"/>
        <v>Mid</v>
      </c>
      <c r="P69" s="94" t="str">
        <f t="shared" si="15"/>
        <v>Low</v>
      </c>
      <c r="Q69" s="94" t="str">
        <f t="shared" si="16"/>
        <v>Mid</v>
      </c>
      <c r="R69" s="116" t="str">
        <f t="shared" si="17"/>
        <v>High</v>
      </c>
      <c r="S69" s="93">
        <f>IF(Data!C71="","",Data!C71)</f>
        <v>42669</v>
      </c>
      <c r="T69" s="9">
        <f t="shared" si="12"/>
        <v>10</v>
      </c>
      <c r="U69" s="7">
        <f>Data!D71</f>
        <v>0.46875</v>
      </c>
      <c r="V69" s="7" t="s">
        <v>235</v>
      </c>
      <c r="W69" s="118" t="str">
        <f>IF(Data!W71="","",Data!W71)</f>
        <v/>
      </c>
    </row>
    <row r="70" spans="1:23" x14ac:dyDescent="0.25">
      <c r="A70" s="1">
        <v>71</v>
      </c>
      <c r="B70" s="66" t="s">
        <v>265</v>
      </c>
      <c r="C70" s="94" t="s">
        <v>234</v>
      </c>
      <c r="D70" s="95">
        <f>AVERAGE(Data!F72:H72)</f>
        <v>146.46666666666667</v>
      </c>
      <c r="E70" s="95">
        <f>AVERAGE(Data!J72:L72)</f>
        <v>67</v>
      </c>
      <c r="F70" s="95">
        <f t="shared" si="10"/>
        <v>31.231813813225255</v>
      </c>
      <c r="G70" s="1">
        <f>IFERROR(AVERAGE(Data!AG72:AH72),"")</f>
        <v>108.5</v>
      </c>
      <c r="H70" s="1">
        <f>IFERROR(AVERAGE(Data!AJ72:AK72),"")</f>
        <v>73</v>
      </c>
      <c r="I70" s="1">
        <f>IFERROR(AVERAGE(Data!AM72:AN72),"")</f>
        <v>71</v>
      </c>
      <c r="J70" s="96">
        <f>IF(Data!AB72="","",Data!AB72)</f>
        <v>5.0999999999999996</v>
      </c>
      <c r="K70" s="97">
        <f>IFERROR(IF(VLOOKUP(A70,'Webneers Adult Data'!$A$1:$R$73,3,FALSE)=0,"",VLOOKUP(A70,'Webneers Adult Data'!$A$1:$R$73,3,FALSE)),0)</f>
        <v>67</v>
      </c>
      <c r="L70" s="94">
        <f>IFERROR(IF(VLOOKUP(A70,'Webneers Adult Data'!$A$1:$R$73,7,FALSE)="","",VLOOKUP(A70,'Webneers Adult Data'!$A$1:$R$73,7,FALSE)),"")</f>
        <v>1</v>
      </c>
      <c r="M70" s="94">
        <f>IFERROR(IF(VLOOKUP(A70,'Webneers Adult Data'!$A$1:$R$73,10,FALSE)=0,"",VLOOKUP(A70,'Webneers Adult Data'!$A$1:$R$73,10,FALSE)),0)</f>
        <v>12</v>
      </c>
      <c r="N70" s="94">
        <f t="shared" si="11"/>
        <v>0</v>
      </c>
      <c r="O70" s="94" t="str">
        <f t="shared" si="14"/>
        <v>Mid</v>
      </c>
      <c r="P70" s="94" t="str">
        <f t="shared" si="15"/>
        <v>High</v>
      </c>
      <c r="Q70" s="94" t="str">
        <f t="shared" si="16"/>
        <v>Mid</v>
      </c>
      <c r="R70" s="116" t="str">
        <f t="shared" si="17"/>
        <v>Low</v>
      </c>
      <c r="S70" s="93">
        <f>IF(Data!C72="","",Data!C72)</f>
        <v>42669</v>
      </c>
      <c r="T70" s="9">
        <f t="shared" si="12"/>
        <v>10</v>
      </c>
      <c r="U70" s="7">
        <f>Data!D72</f>
        <v>0.46875</v>
      </c>
      <c r="V70" s="7" t="s">
        <v>235</v>
      </c>
      <c r="W70" s="118" t="str">
        <f>IF(Data!W72="","",Data!W72)</f>
        <v>3B</v>
      </c>
    </row>
    <row r="71" spans="1:23" s="87" customFormat="1" ht="15.75" thickBot="1" x14ac:dyDescent="0.3">
      <c r="A71" s="67">
        <v>72</v>
      </c>
      <c r="B71" s="66" t="s">
        <v>265</v>
      </c>
      <c r="C71" s="98" t="s">
        <v>234</v>
      </c>
      <c r="D71" s="99">
        <f>AVERAGE(Data!F73:H73)</f>
        <v>156.4</v>
      </c>
      <c r="E71" s="99">
        <f>AVERAGE(Data!J73:L73)</f>
        <v>66.3</v>
      </c>
      <c r="F71" s="99">
        <f t="shared" si="10"/>
        <v>27.104414544645831</v>
      </c>
      <c r="G71" s="67">
        <f>IFERROR(AVERAGE(Data!AG73:AH73),"")</f>
        <v>94.5</v>
      </c>
      <c r="H71" s="67">
        <f>IFERROR(AVERAGE(Data!AJ73:AK73),"")</f>
        <v>68.5</v>
      </c>
      <c r="I71" s="67">
        <f>IFERROR(AVERAGE(Data!AM73:AN73),"")</f>
        <v>92.5</v>
      </c>
      <c r="J71" s="100" t="str">
        <f>IF(Data!AB73="","",Data!AB73)</f>
        <v/>
      </c>
      <c r="K71" s="101">
        <f>IFERROR(IF(VLOOKUP(A71,'Webneers Adult Data'!$A$1:$R$73,3,FALSE)=0,"",VLOOKUP(A71,'Webneers Adult Data'!$A$1:$R$73,3,FALSE)),0)</f>
        <v>43</v>
      </c>
      <c r="L71" s="98">
        <f>IFERROR(IF(VLOOKUP(A71,'Webneers Adult Data'!$A$1:$R$73,7,FALSE)="","",VLOOKUP(A71,'Webneers Adult Data'!$A$1:$R$73,7,FALSE)),"")</f>
        <v>1</v>
      </c>
      <c r="M71" s="98">
        <f>IFERROR(IF(VLOOKUP(A71,'Webneers Adult Data'!$A$1:$R$73,10,FALSE)=0,"",VLOOKUP(A71,'Webneers Adult Data'!$A$1:$R$73,10,FALSE)),0)</f>
        <v>12</v>
      </c>
      <c r="N71" s="98">
        <f t="shared" si="11"/>
        <v>0</v>
      </c>
      <c r="O71" s="98" t="str">
        <f t="shared" si="14"/>
        <v>Low</v>
      </c>
      <c r="P71" s="98" t="str">
        <f t="shared" si="15"/>
        <v>Low</v>
      </c>
      <c r="Q71" s="98" t="str">
        <f t="shared" si="16"/>
        <v>Low</v>
      </c>
      <c r="R71" s="117" t="str">
        <f t="shared" si="17"/>
        <v/>
      </c>
      <c r="S71" s="102">
        <f>IF(Data!C73="","",Data!C73)</f>
        <v>42669</v>
      </c>
      <c r="T71" s="87">
        <f t="shared" si="12"/>
        <v>10</v>
      </c>
      <c r="U71" s="103">
        <f>Data!D73</f>
        <v>0.46875</v>
      </c>
      <c r="V71" s="103" t="s">
        <v>235</v>
      </c>
      <c r="W71" s="119" t="str">
        <f>IF(Data!W73="","",Data!W73)</f>
        <v>3D</v>
      </c>
    </row>
    <row r="72" spans="1:23" ht="15.75" thickTop="1" x14ac:dyDescent="0.25">
      <c r="A72" s="66">
        <v>1</v>
      </c>
      <c r="B72" s="66" t="s">
        <v>265</v>
      </c>
      <c r="C72" s="104" t="s">
        <v>233</v>
      </c>
      <c r="D72" s="90">
        <f>IFERROR(AVERAGE(Data!AS2:AU2),"")</f>
        <v>154.96666666666667</v>
      </c>
      <c r="E72" s="90">
        <f>IFERROR(AVERAGE(Data!AW2:AY2),"")</f>
        <v>69.900000000000006</v>
      </c>
      <c r="F72" s="90">
        <f t="shared" ref="F72:F101" si="18">IFERROR(E72/(D72/100)^2,"")</f>
        <v>29.107210912441893</v>
      </c>
      <c r="G72" s="89">
        <f>IFERROR(AVERAGE(Data!BB2:BC2),"")</f>
        <v>101</v>
      </c>
      <c r="H72" s="89">
        <f>IFERROR(AVERAGE(Data!BE2:BF2),"")</f>
        <v>72.5</v>
      </c>
      <c r="I72" s="89">
        <f>IFERROR(AVERAGE(Data!BH2:BI2),"")</f>
        <v>81</v>
      </c>
      <c r="J72" s="91">
        <f>IF(Data!BO2="","",Data!BO2)</f>
        <v>5.2</v>
      </c>
      <c r="K72" s="92">
        <f>IFERROR(IF(VLOOKUP(A72,'Webneers Adult Data'!$A$1:$R$73,3,FALSE)=0,"",VLOOKUP(A72,'Webneers Adult Data'!$A$1:$R$73,3,FALSE)),0)</f>
        <v>28</v>
      </c>
      <c r="L72" s="89">
        <f>IFERROR(IF(VLOOKUP(A72,'Webneers Adult Data'!$A$1:$R$73,7,FALSE)="","",VLOOKUP(A72,'Webneers Adult Data'!$A$1:$R$73,7,FALSE)),"")</f>
        <v>0</v>
      </c>
      <c r="M72" s="89">
        <f>IFERROR(IF(VLOOKUP(A72,'Webneers Adult Data'!$A$1:$R$73,10,FALSE)=0,"",VLOOKUP(A72,'Webneers Adult Data'!$A$1:$R$73,10,FALSE)),0)</f>
        <v>14</v>
      </c>
      <c r="N72" s="89">
        <f t="shared" si="11"/>
        <v>1</v>
      </c>
      <c r="O72" s="94" t="str">
        <f>O2</f>
        <v>Mid</v>
      </c>
      <c r="P72" s="94" t="str">
        <f t="shared" ref="P72:R72" si="19">P2</f>
        <v>Mid</v>
      </c>
      <c r="Q72" s="94" t="str">
        <f t="shared" si="19"/>
        <v>High</v>
      </c>
      <c r="R72" s="116" t="str">
        <f t="shared" si="19"/>
        <v>Mid</v>
      </c>
      <c r="S72" s="93">
        <f>IF(Data!AP2="","",Data!AP2)</f>
        <v>42531</v>
      </c>
      <c r="T72" s="9">
        <f>IFERROR(MONTH(S72),"")</f>
        <v>6</v>
      </c>
      <c r="U72" s="7">
        <f>IF(Data!AQ2="","",Data!AQ2)</f>
        <v>0.45833333333333331</v>
      </c>
      <c r="V72" s="7" t="s">
        <v>235</v>
      </c>
      <c r="W72" s="120" t="str">
        <f>IF(Data!BJ2="","",Data!BJ2)</f>
        <v>1B</v>
      </c>
    </row>
    <row r="73" spans="1:23" x14ac:dyDescent="0.25">
      <c r="A73" s="1">
        <v>2</v>
      </c>
      <c r="B73" s="66" t="s">
        <v>265</v>
      </c>
      <c r="C73" s="105" t="s">
        <v>233</v>
      </c>
      <c r="D73" s="95">
        <f>IFERROR(AVERAGE(Data!AS3:AU3),"")</f>
        <v>170.86666666666665</v>
      </c>
      <c r="E73" s="95">
        <f>IFERROR(AVERAGE(Data!AW3:AY3),"")</f>
        <v>78.600000000000009</v>
      </c>
      <c r="F73" s="95">
        <f t="shared" si="18"/>
        <v>26.922032970470713</v>
      </c>
      <c r="G73" s="94">
        <f>IFERROR(AVERAGE(Data!BB3:BC3),"")</f>
        <v>107.5</v>
      </c>
      <c r="H73" s="94">
        <f>IFERROR(AVERAGE(Data!BE3:BF3),"")</f>
        <v>75.5</v>
      </c>
      <c r="I73" s="94">
        <f>IFERROR(AVERAGE(Data!BH3:BI3),"")</f>
        <v>70</v>
      </c>
      <c r="J73" s="96">
        <f>IF(Data!BO3="","",Data!BO3)</f>
        <v>5.2</v>
      </c>
      <c r="K73" s="97">
        <f>IFERROR(IF(VLOOKUP(A73,'Webneers Adult Data'!$A$1:$R$73,3,FALSE)=0,"",VLOOKUP(A73,'Webneers Adult Data'!$A$1:$R$73,3,FALSE)),0)</f>
        <v>30</v>
      </c>
      <c r="L73" s="94">
        <f>IFERROR(IF(VLOOKUP(A73,'Webneers Adult Data'!$A$1:$R$73,7,FALSE)="","",VLOOKUP(A73,'Webneers Adult Data'!$A$1:$R$73,7,FALSE)),"")</f>
        <v>1</v>
      </c>
      <c r="M73" s="94">
        <f>IFERROR(IF(VLOOKUP(A73,'Webneers Adult Data'!$A$1:$R$73,10,FALSE)=0,"",VLOOKUP(A73,'Webneers Adult Data'!$A$1:$R$73,10,FALSE)),0)</f>
        <v>15</v>
      </c>
      <c r="N73" s="94">
        <f t="shared" si="11"/>
        <v>1</v>
      </c>
      <c r="O73" s="94" t="str">
        <f t="shared" ref="O73:R73" si="20">O3</f>
        <v>Low</v>
      </c>
      <c r="P73" s="94" t="str">
        <f t="shared" si="20"/>
        <v>Mid</v>
      </c>
      <c r="Q73" s="94" t="str">
        <f t="shared" si="20"/>
        <v>Mid</v>
      </c>
      <c r="R73" s="116" t="str">
        <f t="shared" si="20"/>
        <v>Mid</v>
      </c>
      <c r="S73" s="93">
        <f>IF(Data!AP3="","",Data!AP3)</f>
        <v>42531</v>
      </c>
      <c r="T73" s="9">
        <f t="shared" si="12"/>
        <v>6</v>
      </c>
      <c r="U73" s="7">
        <f>IF(Data!AQ3="","",Data!AQ3)</f>
        <v>0.45833333333333331</v>
      </c>
      <c r="V73" s="7" t="s">
        <v>235</v>
      </c>
      <c r="W73" s="120" t="str">
        <f>IF(Data!BJ3="","",Data!BJ3)</f>
        <v>1B</v>
      </c>
    </row>
    <row r="74" spans="1:23" x14ac:dyDescent="0.25">
      <c r="A74" s="1">
        <v>3</v>
      </c>
      <c r="B74" s="66" t="s">
        <v>265</v>
      </c>
      <c r="C74" s="105" t="s">
        <v>233</v>
      </c>
      <c r="D74" s="95">
        <f>IFERROR(AVERAGE(Data!AS4:AU4),"")</f>
        <v>158.4</v>
      </c>
      <c r="E74" s="95">
        <f>IFERROR(AVERAGE(Data!AW4:AY4),"")</f>
        <v>100</v>
      </c>
      <c r="F74" s="95">
        <f t="shared" si="18"/>
        <v>39.855626976839098</v>
      </c>
      <c r="G74" s="94">
        <f>IFERROR(AVERAGE(Data!BB4:BC4),"")</f>
        <v>102.5</v>
      </c>
      <c r="H74" s="94">
        <f>IFERROR(AVERAGE(Data!BE4:BF4),"")</f>
        <v>87</v>
      </c>
      <c r="I74" s="94">
        <f>IFERROR(AVERAGE(Data!BH4:BI4),"")</f>
        <v>110</v>
      </c>
      <c r="J74" s="96">
        <f>IF(Data!BO4="","",Data!BO4)</f>
        <v>6.4</v>
      </c>
      <c r="K74" s="97">
        <f>IFERROR(IF(VLOOKUP(A74,'Webneers Adult Data'!$A$1:$R$73,3,FALSE)=0,"",VLOOKUP(A74,'Webneers Adult Data'!$A$1:$R$73,3,FALSE)),0)</f>
        <v>33</v>
      </c>
      <c r="L74" s="94">
        <f>IFERROR(IF(VLOOKUP(A74,'Webneers Adult Data'!$A$1:$R$73,7,FALSE)="","",VLOOKUP(A74,'Webneers Adult Data'!$A$1:$R$73,7,FALSE)),"")</f>
        <v>1</v>
      </c>
      <c r="M74" s="94">
        <f>IFERROR(IF(VLOOKUP(A74,'Webneers Adult Data'!$A$1:$R$73,10,FALSE)=0,"",VLOOKUP(A74,'Webneers Adult Data'!$A$1:$R$73,10,FALSE)),0)</f>
        <v>6</v>
      </c>
      <c r="N74" s="94">
        <f t="shared" si="11"/>
        <v>0</v>
      </c>
      <c r="O74" s="94" t="str">
        <f t="shared" ref="O74:R74" si="21">O4</f>
        <v>High</v>
      </c>
      <c r="P74" s="94" t="str">
        <f t="shared" si="21"/>
        <v>High</v>
      </c>
      <c r="Q74" s="94" t="str">
        <f t="shared" si="21"/>
        <v>High</v>
      </c>
      <c r="R74" s="116" t="str">
        <f t="shared" si="21"/>
        <v>High</v>
      </c>
      <c r="S74" s="93">
        <f>IF(Data!AP4="","",Data!AP4)</f>
        <v>42531</v>
      </c>
      <c r="T74" s="9">
        <f t="shared" si="12"/>
        <v>6</v>
      </c>
      <c r="U74" s="7">
        <f>IF(Data!AQ4="","",Data!AQ4)</f>
        <v>0.45833333333333331</v>
      </c>
      <c r="V74" s="7" t="s">
        <v>235</v>
      </c>
      <c r="W74" s="120" t="str">
        <f>IF(Data!BJ4="","",Data!BJ4)</f>
        <v>1A</v>
      </c>
    </row>
    <row r="75" spans="1:23" x14ac:dyDescent="0.25">
      <c r="A75" s="1">
        <v>4</v>
      </c>
      <c r="B75" s="66" t="s">
        <v>265</v>
      </c>
      <c r="C75" s="105" t="s">
        <v>233</v>
      </c>
      <c r="D75" s="95">
        <f>IFERROR(AVERAGE(Data!AS5:AU5),"")</f>
        <v>157.73333333333332</v>
      </c>
      <c r="E75" s="95">
        <f>IFERROR(AVERAGE(Data!AW5:AY5),"")</f>
        <v>102.59999999999998</v>
      </c>
      <c r="F75" s="95">
        <f t="shared" si="18"/>
        <v>41.238266252896587</v>
      </c>
      <c r="G75" s="94">
        <f>IFERROR(AVERAGE(Data!BB5:BC5),"")</f>
        <v>97.5</v>
      </c>
      <c r="H75" s="94">
        <f>IFERROR(AVERAGE(Data!BE5:BF5),"")</f>
        <v>73</v>
      </c>
      <c r="I75" s="94">
        <f>IFERROR(AVERAGE(Data!BH5:BI5),"")</f>
        <v>67</v>
      </c>
      <c r="J75" s="96">
        <f>IF(Data!BO5="","",Data!BO5)</f>
        <v>5.3</v>
      </c>
      <c r="K75" s="97">
        <f>IFERROR(IF(VLOOKUP(A75,'Webneers Adult Data'!$A$1:$R$73,3,FALSE)=0,"",VLOOKUP(A75,'Webneers Adult Data'!$A$1:$R$73,3,FALSE)),0)</f>
        <v>34</v>
      </c>
      <c r="L75" s="94">
        <f>IFERROR(IF(VLOOKUP(A75,'Webneers Adult Data'!$A$1:$R$73,7,FALSE)="","",VLOOKUP(A75,'Webneers Adult Data'!$A$1:$R$73,7,FALSE)),"")</f>
        <v>0</v>
      </c>
      <c r="M75" s="94">
        <f>IFERROR(IF(VLOOKUP(A75,'Webneers Adult Data'!$A$1:$R$73,10,FALSE)=0,"",VLOOKUP(A75,'Webneers Adult Data'!$A$1:$R$73,10,FALSE)),0)</f>
        <v>12</v>
      </c>
      <c r="N75" s="94">
        <f t="shared" si="11"/>
        <v>0</v>
      </c>
      <c r="O75" s="94" t="str">
        <f t="shared" ref="O75:R75" si="22">O5</f>
        <v>High</v>
      </c>
      <c r="P75" s="94" t="str">
        <f t="shared" si="22"/>
        <v>Low</v>
      </c>
      <c r="Q75" s="94" t="str">
        <f t="shared" si="22"/>
        <v>Mid</v>
      </c>
      <c r="R75" s="116" t="str">
        <f t="shared" si="22"/>
        <v>Mid</v>
      </c>
      <c r="S75" s="93">
        <f>IF(Data!AP5="","",Data!AP5)</f>
        <v>42531</v>
      </c>
      <c r="T75" s="9">
        <f t="shared" si="12"/>
        <v>6</v>
      </c>
      <c r="U75" s="7">
        <f>IF(Data!AQ5="","",Data!AQ5)</f>
        <v>0.45833333333333331</v>
      </c>
      <c r="V75" s="7" t="s">
        <v>235</v>
      </c>
      <c r="W75" s="120" t="str">
        <f>IF(Data!BJ5="","",Data!BJ5)</f>
        <v>1A</v>
      </c>
    </row>
    <row r="76" spans="1:23" x14ac:dyDescent="0.25">
      <c r="A76" s="1">
        <v>5</v>
      </c>
      <c r="B76" s="66" t="s">
        <v>265</v>
      </c>
      <c r="C76" s="105" t="s">
        <v>233</v>
      </c>
      <c r="D76" s="95">
        <f>IFERROR(AVERAGE(Data!AS6:AU6),"")</f>
        <v>164.70000000000002</v>
      </c>
      <c r="E76" s="95">
        <f>IFERROR(AVERAGE(Data!AW6:AY6),"")</f>
        <v>59.20000000000001</v>
      </c>
      <c r="F76" s="95">
        <f t="shared" si="18"/>
        <v>21.824007809455765</v>
      </c>
      <c r="G76" s="94">
        <f>IFERROR(AVERAGE(Data!BB6:BC6),"")</f>
        <v>101</v>
      </c>
      <c r="H76" s="94">
        <f>IFERROR(AVERAGE(Data!BE6:BF6),"")</f>
        <v>72</v>
      </c>
      <c r="I76" s="94">
        <f>IFERROR(AVERAGE(Data!BH6:BI6),"")</f>
        <v>76.5</v>
      </c>
      <c r="J76" s="96">
        <f>IF(Data!BO6="","",Data!BO6)</f>
        <v>5.8</v>
      </c>
      <c r="K76" s="97">
        <f>IFERROR(IF(VLOOKUP(A76,'Webneers Adult Data'!$A$1:$R$73,3,FALSE)=0,"",VLOOKUP(A76,'Webneers Adult Data'!$A$1:$R$73,3,FALSE)),0)</f>
        <v>42</v>
      </c>
      <c r="L76" s="94">
        <f>IFERROR(IF(VLOOKUP(A76,'Webneers Adult Data'!$A$1:$R$73,7,FALSE)="","",VLOOKUP(A76,'Webneers Adult Data'!$A$1:$R$73,7,FALSE)),"")</f>
        <v>1</v>
      </c>
      <c r="M76" s="94">
        <f>IFERROR(IF(VLOOKUP(A76,'Webneers Adult Data'!$A$1:$R$73,10,FALSE)=0,"",VLOOKUP(A76,'Webneers Adult Data'!$A$1:$R$73,10,FALSE)),0)</f>
        <v>12</v>
      </c>
      <c r="N76" s="94">
        <f t="shared" si="11"/>
        <v>0</v>
      </c>
      <c r="O76" s="94" t="str">
        <f t="shared" ref="O76:R76" si="23">O6</f>
        <v>Low</v>
      </c>
      <c r="P76" s="94" t="str">
        <f t="shared" si="23"/>
        <v>Low</v>
      </c>
      <c r="Q76" s="94" t="str">
        <f t="shared" si="23"/>
        <v>Low</v>
      </c>
      <c r="R76" s="116" t="str">
        <f t="shared" si="23"/>
        <v>Low</v>
      </c>
      <c r="S76" s="93">
        <f>IF(Data!AP6="","",Data!AP6)</f>
        <v>42516</v>
      </c>
      <c r="T76" s="9">
        <f t="shared" si="12"/>
        <v>5</v>
      </c>
      <c r="U76" s="7">
        <f>IF(Data!AQ6="","",Data!AQ6)</f>
        <v>0.35416666666666669</v>
      </c>
      <c r="V76" s="7" t="s">
        <v>235</v>
      </c>
      <c r="W76" s="120" t="str">
        <f>IF(Data!BJ6="","",Data!BJ6)</f>
        <v>2A</v>
      </c>
    </row>
    <row r="77" spans="1:23" x14ac:dyDescent="0.25">
      <c r="A77" s="1">
        <v>6</v>
      </c>
      <c r="B77" s="66" t="s">
        <v>265</v>
      </c>
      <c r="C77" s="105" t="s">
        <v>233</v>
      </c>
      <c r="D77" s="95">
        <f>IFERROR(AVERAGE(Data!AS7:AU7),"")</f>
        <v>164.53333333333333</v>
      </c>
      <c r="E77" s="95">
        <f>IFERROR(AVERAGE(Data!AW7:AY7),"")</f>
        <v>74.7</v>
      </c>
      <c r="F77" s="95">
        <f t="shared" si="18"/>
        <v>27.593882407949799</v>
      </c>
      <c r="G77" s="94">
        <f>IFERROR(AVERAGE(Data!BB7:BC7),"")</f>
        <v>114</v>
      </c>
      <c r="H77" s="94">
        <f>IFERROR(AVERAGE(Data!BE7:BF7),"")</f>
        <v>85.5</v>
      </c>
      <c r="I77" s="94">
        <f>IFERROR(AVERAGE(Data!BH7:BI7),"")</f>
        <v>77.5</v>
      </c>
      <c r="J77" s="96">
        <f>IF(Data!BO7="","",Data!BO7)</f>
        <v>6.5</v>
      </c>
      <c r="K77" s="97" t="str">
        <f>IFERROR(IF(VLOOKUP(A77,'Webneers Adult Data'!$A$1:$R$73,3,FALSE)=0,"",VLOOKUP(A77,'Webneers Adult Data'!$A$1:$R$73,3,FALSE)),0)</f>
        <v/>
      </c>
      <c r="L77" s="94">
        <f>IFERROR(IF(VLOOKUP(A77,'Webneers Adult Data'!$A$1:$R$73,7,FALSE)="","",VLOOKUP(A77,'Webneers Adult Data'!$A$1:$R$73,7,FALSE)),"")</f>
        <v>1</v>
      </c>
      <c r="M77" s="94">
        <f>IFERROR(IF(VLOOKUP(A77,'Webneers Adult Data'!$A$1:$R$73,10,FALSE)=0,"",VLOOKUP(A77,'Webneers Adult Data'!$A$1:$R$73,10,FALSE)),0)</f>
        <v>12</v>
      </c>
      <c r="N77" s="94">
        <f t="shared" si="11"/>
        <v>0</v>
      </c>
      <c r="O77" s="94" t="str">
        <f t="shared" ref="O77:R77" si="24">O7</f>
        <v>Mid</v>
      </c>
      <c r="P77" s="94" t="str">
        <f t="shared" si="24"/>
        <v>High</v>
      </c>
      <c r="Q77" s="94" t="str">
        <f t="shared" si="24"/>
        <v>High</v>
      </c>
      <c r="R77" s="116" t="str">
        <f t="shared" si="24"/>
        <v/>
      </c>
      <c r="S77" s="93">
        <f>IF(Data!AP7="","",Data!AP7)</f>
        <v>42516</v>
      </c>
      <c r="T77" s="9">
        <f t="shared" si="12"/>
        <v>5</v>
      </c>
      <c r="U77" s="7">
        <f>IF(Data!AQ7="","",Data!AQ7)</f>
        <v>0.35416666666666669</v>
      </c>
      <c r="V77" s="7" t="s">
        <v>235</v>
      </c>
      <c r="W77" s="120" t="str">
        <f>IF(Data!BJ7="","",Data!BJ7)</f>
        <v>2B</v>
      </c>
    </row>
    <row r="78" spans="1:23" x14ac:dyDescent="0.25">
      <c r="A78" s="1">
        <v>7</v>
      </c>
      <c r="B78" s="66" t="s">
        <v>265</v>
      </c>
      <c r="C78" s="105" t="s">
        <v>233</v>
      </c>
      <c r="D78" s="95">
        <f>IFERROR(AVERAGE(Data!AS8:AU8),"")</f>
        <v>159.86666666666667</v>
      </c>
      <c r="E78" s="95">
        <f>IFERROR(AVERAGE(Data!AW8:AY8),"")</f>
        <v>91.90000000000002</v>
      </c>
      <c r="F78" s="95">
        <f t="shared" si="18"/>
        <v>35.95834310076301</v>
      </c>
      <c r="G78" s="94">
        <f>IFERROR(AVERAGE(Data!BB8:BC8),"")</f>
        <v>104</v>
      </c>
      <c r="H78" s="94">
        <f>IFERROR(AVERAGE(Data!BE8:BF8),"")</f>
        <v>71.5</v>
      </c>
      <c r="I78" s="94">
        <f>IFERROR(AVERAGE(Data!BH8:BI8),"")</f>
        <v>73.5</v>
      </c>
      <c r="J78" s="96">
        <f>IF(Data!BO8="","",Data!BO8)</f>
        <v>5.9</v>
      </c>
      <c r="K78" s="97">
        <f>IFERROR(IF(VLOOKUP(A78,'Webneers Adult Data'!$A$1:$R$73,3,FALSE)=0,"",VLOOKUP(A78,'Webneers Adult Data'!$A$1:$R$73,3,FALSE)),0)</f>
        <v>43</v>
      </c>
      <c r="L78" s="94">
        <f>IFERROR(IF(VLOOKUP(A78,'Webneers Adult Data'!$A$1:$R$73,7,FALSE)="","",VLOOKUP(A78,'Webneers Adult Data'!$A$1:$R$73,7,FALSE)),"")</f>
        <v>1</v>
      </c>
      <c r="M78" s="94">
        <f>IFERROR(IF(VLOOKUP(A78,'Webneers Adult Data'!$A$1:$R$73,10,FALSE)=0,"",VLOOKUP(A78,'Webneers Adult Data'!$A$1:$R$73,10,FALSE)),0)</f>
        <v>14</v>
      </c>
      <c r="N78" s="94">
        <f t="shared" si="11"/>
        <v>1</v>
      </c>
      <c r="O78" s="94" t="str">
        <f t="shared" ref="O78:R78" si="25">O8</f>
        <v>High</v>
      </c>
      <c r="P78" s="94" t="str">
        <f t="shared" si="25"/>
        <v>High</v>
      </c>
      <c r="Q78" s="94" t="str">
        <f t="shared" si="25"/>
        <v>Mid</v>
      </c>
      <c r="R78" s="116" t="str">
        <f t="shared" si="25"/>
        <v>High</v>
      </c>
      <c r="S78" s="93">
        <f>IF(Data!AP8="","",Data!AP8)</f>
        <v>42516</v>
      </c>
      <c r="T78" s="9">
        <f t="shared" si="12"/>
        <v>5</v>
      </c>
      <c r="U78" s="7">
        <f>IF(Data!AQ8="","",Data!AQ8)</f>
        <v>0.35416666666666702</v>
      </c>
      <c r="V78" s="7" t="s">
        <v>235</v>
      </c>
      <c r="W78" s="120" t="str">
        <f>IF(Data!BJ8="","",Data!BJ8)</f>
        <v>2B</v>
      </c>
    </row>
    <row r="79" spans="1:23" x14ac:dyDescent="0.25">
      <c r="A79" s="1">
        <v>8</v>
      </c>
      <c r="B79" s="66" t="s">
        <v>265</v>
      </c>
      <c r="C79" s="105" t="s">
        <v>233</v>
      </c>
      <c r="D79" s="95">
        <f>IFERROR(AVERAGE(Data!AS9:AU9),"")</f>
        <v>157.43333333333334</v>
      </c>
      <c r="E79" s="95">
        <f>IFERROR(AVERAGE(Data!AW9:AY9),"")</f>
        <v>109.8</v>
      </c>
      <c r="F79" s="95">
        <f t="shared" si="18"/>
        <v>44.300533708909086</v>
      </c>
      <c r="G79" s="94">
        <f>IFERROR(AVERAGE(Data!BB9:BC9),"")</f>
        <v>141.5</v>
      </c>
      <c r="H79" s="94">
        <f>IFERROR(AVERAGE(Data!BE9:BF9),"")</f>
        <v>99</v>
      </c>
      <c r="I79" s="94">
        <f>IFERROR(AVERAGE(Data!BH9:BI9),"")</f>
        <v>79.5</v>
      </c>
      <c r="J79" s="96">
        <f>IF(Data!BO9="","",Data!BO9)</f>
        <v>5.0999999999999996</v>
      </c>
      <c r="K79" s="97">
        <f>IFERROR(IF(VLOOKUP(A79,'Webneers Adult Data'!$A$1:$R$73,3,FALSE)=0,"",VLOOKUP(A79,'Webneers Adult Data'!$A$1:$R$73,3,FALSE)),0)</f>
        <v>50</v>
      </c>
      <c r="L79" s="94">
        <f>IFERROR(IF(VLOOKUP(A79,'Webneers Adult Data'!$A$1:$R$73,7,FALSE)="","",VLOOKUP(A79,'Webneers Adult Data'!$A$1:$R$73,7,FALSE)),"")</f>
        <v>1</v>
      </c>
      <c r="M79" s="94">
        <f>IFERROR(IF(VLOOKUP(A79,'Webneers Adult Data'!$A$1:$R$73,10,FALSE)=0,"",VLOOKUP(A79,'Webneers Adult Data'!$A$1:$R$73,10,FALSE)),0)</f>
        <v>13</v>
      </c>
      <c r="N79" s="94">
        <f t="shared" si="11"/>
        <v>0</v>
      </c>
      <c r="O79" s="94" t="str">
        <f t="shared" ref="O79:R79" si="26">O9</f>
        <v>High</v>
      </c>
      <c r="P79" s="94" t="str">
        <f t="shared" si="26"/>
        <v>High</v>
      </c>
      <c r="Q79" s="94" t="str">
        <f t="shared" si="26"/>
        <v>High</v>
      </c>
      <c r="R79" s="116" t="str">
        <f t="shared" si="26"/>
        <v>Mid</v>
      </c>
      <c r="S79" s="93">
        <f>IF(Data!AP9="","",Data!AP9)</f>
        <v>42516</v>
      </c>
      <c r="T79" s="9">
        <f t="shared" si="12"/>
        <v>5</v>
      </c>
      <c r="U79" s="7">
        <f>IF(Data!AQ9="","",Data!AQ9)</f>
        <v>0.35416666666666702</v>
      </c>
      <c r="V79" s="7" t="s">
        <v>235</v>
      </c>
      <c r="W79" s="120" t="str">
        <f>IF(Data!BJ9="","",Data!BJ9)</f>
        <v>2B</v>
      </c>
    </row>
    <row r="80" spans="1:23" x14ac:dyDescent="0.25">
      <c r="A80" s="1">
        <v>9</v>
      </c>
      <c r="B80" s="66" t="s">
        <v>265</v>
      </c>
      <c r="C80" s="105" t="s">
        <v>233</v>
      </c>
      <c r="D80" s="95">
        <f>IFERROR(AVERAGE(Data!AS10:AU10),"")</f>
        <v>151.46666666666667</v>
      </c>
      <c r="E80" s="95">
        <f>IFERROR(AVERAGE(Data!AW10:AY10),"")</f>
        <v>60.70000000000001</v>
      </c>
      <c r="F80" s="95">
        <f t="shared" si="18"/>
        <v>26.457850314917682</v>
      </c>
      <c r="G80" s="94">
        <f>IFERROR(AVERAGE(Data!BB10:BC10),"")</f>
        <v>106.5</v>
      </c>
      <c r="H80" s="94">
        <f>IFERROR(AVERAGE(Data!BE10:BF10),"")</f>
        <v>75</v>
      </c>
      <c r="I80" s="94">
        <f>IFERROR(AVERAGE(Data!BH10:BI10),"")</f>
        <v>60</v>
      </c>
      <c r="J80" s="96">
        <f>IF(Data!BO10="","",Data!BO10)</f>
        <v>5.3</v>
      </c>
      <c r="K80" s="97">
        <f>IFERROR(IF(VLOOKUP(A80,'Webneers Adult Data'!$A$1:$R$73,3,FALSE)=0,"",VLOOKUP(A80,'Webneers Adult Data'!$A$1:$R$73,3,FALSE)),0)</f>
        <v>45</v>
      </c>
      <c r="L80" s="94">
        <f>IFERROR(IF(VLOOKUP(A80,'Webneers Adult Data'!$A$1:$R$73,7,FALSE)="","",VLOOKUP(A80,'Webneers Adult Data'!$A$1:$R$73,7,FALSE)),"")</f>
        <v>1</v>
      </c>
      <c r="M80" s="94">
        <f>IFERROR(IF(VLOOKUP(A80,'Webneers Adult Data'!$A$1:$R$73,10,FALSE)=0,"",VLOOKUP(A80,'Webneers Adult Data'!$A$1:$R$73,10,FALSE)),0)</f>
        <v>6</v>
      </c>
      <c r="N80" s="94">
        <f t="shared" si="11"/>
        <v>0</v>
      </c>
      <c r="O80" s="94" t="str">
        <f t="shared" ref="O80:R80" si="27">O10</f>
        <v>Low</v>
      </c>
      <c r="P80" s="94" t="str">
        <f t="shared" si="27"/>
        <v>Low</v>
      </c>
      <c r="Q80" s="94" t="str">
        <f t="shared" si="27"/>
        <v>Mid</v>
      </c>
      <c r="R80" s="116" t="str">
        <f t="shared" si="27"/>
        <v>Low</v>
      </c>
      <c r="S80" s="93">
        <f>IF(Data!AP10="","",Data!AP10)</f>
        <v>42516</v>
      </c>
      <c r="T80" s="9">
        <f t="shared" si="12"/>
        <v>5</v>
      </c>
      <c r="U80" s="7">
        <f>IF(Data!AQ10="","",Data!AQ10)</f>
        <v>0.35416666666666702</v>
      </c>
      <c r="V80" s="7" t="s">
        <v>235</v>
      </c>
      <c r="W80" s="120" t="str">
        <f>IF(Data!BJ10="","",Data!BJ10)</f>
        <v>2B</v>
      </c>
    </row>
    <row r="81" spans="1:23" x14ac:dyDescent="0.25">
      <c r="A81" s="1">
        <v>10</v>
      </c>
      <c r="B81" s="66" t="s">
        <v>265</v>
      </c>
      <c r="C81" s="105" t="s">
        <v>233</v>
      </c>
      <c r="D81" s="95">
        <f>IFERROR(AVERAGE(Data!AS11:AU11),"")</f>
        <v>161.33333333333334</v>
      </c>
      <c r="E81" s="95">
        <f>IFERROR(AVERAGE(Data!AW11:AY11),"")</f>
        <v>65.099999999999994</v>
      </c>
      <c r="F81" s="95">
        <f t="shared" si="18"/>
        <v>25.011098968649677</v>
      </c>
      <c r="G81" s="94">
        <f>IFERROR(AVERAGE(Data!BB11:BC11),"")</f>
        <v>97</v>
      </c>
      <c r="H81" s="94">
        <f>IFERROR(AVERAGE(Data!BE11:BF11),"")</f>
        <v>79</v>
      </c>
      <c r="I81" s="94">
        <f>IFERROR(AVERAGE(Data!BH11:BI11),"")</f>
        <v>98.5</v>
      </c>
      <c r="J81" s="96">
        <f>IF(Data!BO11="","",Data!BO11)</f>
        <v>5.7</v>
      </c>
      <c r="K81" s="97">
        <f>IFERROR(IF(VLOOKUP(A81,'Webneers Adult Data'!$A$1:$R$73,3,FALSE)=0,"",VLOOKUP(A81,'Webneers Adult Data'!$A$1:$R$73,3,FALSE)),0)</f>
        <v>25</v>
      </c>
      <c r="L81" s="94">
        <f>IFERROR(IF(VLOOKUP(A81,'Webneers Adult Data'!$A$1:$R$73,7,FALSE)="","",VLOOKUP(A81,'Webneers Adult Data'!$A$1:$R$73,7,FALSE)),"")</f>
        <v>1</v>
      </c>
      <c r="M81" s="94" t="str">
        <f>IFERROR(IF(VLOOKUP(A81,'Webneers Adult Data'!$A$1:$R$73,10,FALSE)=0,"",VLOOKUP(A81,'Webneers Adult Data'!$A$1:$R$73,10,FALSE)),0)</f>
        <v/>
      </c>
      <c r="N81" s="94" t="str">
        <f t="shared" si="11"/>
        <v/>
      </c>
      <c r="O81" s="94" t="str">
        <f t="shared" ref="O81:R81" si="28">O11</f>
        <v>Low</v>
      </c>
      <c r="P81" s="94" t="str">
        <f t="shared" si="28"/>
        <v>Low</v>
      </c>
      <c r="Q81" s="94" t="str">
        <f t="shared" si="28"/>
        <v>Mid</v>
      </c>
      <c r="R81" s="116" t="str">
        <f t="shared" si="28"/>
        <v>Mid</v>
      </c>
      <c r="S81" s="93">
        <f>IF(Data!AP11="","",Data!AP11)</f>
        <v>42569</v>
      </c>
      <c r="T81" s="9">
        <f t="shared" si="12"/>
        <v>7</v>
      </c>
      <c r="U81" s="7">
        <f>IF(Data!AQ11="","",Data!AQ11)</f>
        <v>0.45833333333333331</v>
      </c>
      <c r="V81" s="7" t="s">
        <v>235</v>
      </c>
      <c r="W81" s="120" t="str">
        <f>IF(Data!BJ11="","",Data!BJ11)</f>
        <v/>
      </c>
    </row>
    <row r="82" spans="1:23" x14ac:dyDescent="0.25">
      <c r="A82" s="1">
        <v>11</v>
      </c>
      <c r="B82" s="66" t="s">
        <v>265</v>
      </c>
      <c r="C82" s="105" t="s">
        <v>233</v>
      </c>
      <c r="D82" s="95" t="str">
        <f>IFERROR(AVERAGE(Data!AS12:AU12),"")</f>
        <v/>
      </c>
      <c r="E82" s="95" t="str">
        <f>IFERROR(AVERAGE(Data!AW12:AY12),"")</f>
        <v/>
      </c>
      <c r="F82" s="95" t="str">
        <f t="shared" si="18"/>
        <v/>
      </c>
      <c r="G82" s="94" t="str">
        <f>IFERROR(AVERAGE(Data!BB12:BC12),"")</f>
        <v/>
      </c>
      <c r="H82" s="94" t="str">
        <f>IFERROR(AVERAGE(Data!BE12:BF12),"")</f>
        <v/>
      </c>
      <c r="I82" s="94" t="str">
        <f>IFERROR(AVERAGE(Data!BH12:BI12),"")</f>
        <v/>
      </c>
      <c r="J82" s="96" t="str">
        <f>IF(Data!BO12="","",Data!BO12)</f>
        <v/>
      </c>
      <c r="K82" s="97">
        <f>IFERROR(IF(VLOOKUP(A82,'Webneers Adult Data'!$A$1:$R$73,3,FALSE)=0,"",VLOOKUP(A82,'Webneers Adult Data'!$A$1:$R$73,3,FALSE)),0)</f>
        <v>23</v>
      </c>
      <c r="L82" s="94">
        <f>IFERROR(IF(VLOOKUP(A82,'Webneers Adult Data'!$A$1:$R$73,7,FALSE)="","",VLOOKUP(A82,'Webneers Adult Data'!$A$1:$R$73,7,FALSE)),"")</f>
        <v>1</v>
      </c>
      <c r="M82" s="94">
        <f>IFERROR(IF(VLOOKUP(A82,'Webneers Adult Data'!$A$1:$R$73,10,FALSE)=0,"",VLOOKUP(A82,'Webneers Adult Data'!$A$1:$R$73,10,FALSE)),0)</f>
        <v>13</v>
      </c>
      <c r="N82" s="94">
        <f t="shared" si="11"/>
        <v>0</v>
      </c>
      <c r="O82" s="94" t="str">
        <f t="shared" ref="O82:R82" si="29">O12</f>
        <v>Mid</v>
      </c>
      <c r="P82" s="94" t="str">
        <f t="shared" si="29"/>
        <v/>
      </c>
      <c r="Q82" s="94" t="str">
        <f t="shared" si="29"/>
        <v/>
      </c>
      <c r="R82" s="116" t="str">
        <f t="shared" si="29"/>
        <v/>
      </c>
      <c r="S82" s="93" t="str">
        <f>IF(Data!AP12="","",Data!AP12)</f>
        <v/>
      </c>
      <c r="T82" s="9" t="str">
        <f t="shared" si="12"/>
        <v/>
      </c>
      <c r="U82" s="7" t="str">
        <f>IF(Data!AQ12="","",Data!AQ12)</f>
        <v/>
      </c>
      <c r="V82" s="7" t="s">
        <v>237</v>
      </c>
      <c r="W82" s="120" t="str">
        <f>IF(Data!BJ12="","",Data!BJ12)</f>
        <v/>
      </c>
    </row>
    <row r="83" spans="1:23" x14ac:dyDescent="0.25">
      <c r="A83" s="1">
        <v>12</v>
      </c>
      <c r="B83" s="66" t="s">
        <v>265</v>
      </c>
      <c r="C83" s="105" t="s">
        <v>233</v>
      </c>
      <c r="D83" s="95">
        <f>IFERROR(AVERAGE(Data!AS13:AU13),"")</f>
        <v>161.53333333333333</v>
      </c>
      <c r="E83" s="95">
        <f>IFERROR(AVERAGE(Data!AW13:AY13),"")</f>
        <v>56.29999999999999</v>
      </c>
      <c r="F83" s="95">
        <f t="shared" si="18"/>
        <v>21.576653371212629</v>
      </c>
      <c r="G83" s="94">
        <f>IFERROR(AVERAGE(Data!BB13:BC13),"")</f>
        <v>97.5</v>
      </c>
      <c r="H83" s="94">
        <f>IFERROR(AVERAGE(Data!BE13:BF13),"")</f>
        <v>70</v>
      </c>
      <c r="I83" s="94">
        <f>IFERROR(AVERAGE(Data!BH13:BI13),"")</f>
        <v>72</v>
      </c>
      <c r="J83" s="96">
        <f>IF(Data!BO13="","",Data!BO13)</f>
        <v>5.2</v>
      </c>
      <c r="K83" s="97">
        <f>IFERROR(IF(VLOOKUP(A83,'Webneers Adult Data'!$A$1:$R$73,3,FALSE)=0,"",VLOOKUP(A83,'Webneers Adult Data'!$A$1:$R$73,3,FALSE)),0)</f>
        <v>21</v>
      </c>
      <c r="L83" s="94">
        <f>IFERROR(IF(VLOOKUP(A83,'Webneers Adult Data'!$A$1:$R$73,7,FALSE)="","",VLOOKUP(A83,'Webneers Adult Data'!$A$1:$R$73,7,FALSE)),"")</f>
        <v>1</v>
      </c>
      <c r="M83" s="94" t="str">
        <f>IFERROR(IF(VLOOKUP(A83,'Webneers Adult Data'!$A$1:$R$73,10,FALSE)=0,"",VLOOKUP(A83,'Webneers Adult Data'!$A$1:$R$73,10,FALSE)),0)</f>
        <v/>
      </c>
      <c r="N83" s="94" t="str">
        <f t="shared" si="11"/>
        <v/>
      </c>
      <c r="O83" s="94" t="str">
        <f t="shared" ref="O83:R83" si="30">O13</f>
        <v>Low</v>
      </c>
      <c r="P83" s="94" t="str">
        <f t="shared" si="30"/>
        <v>Low</v>
      </c>
      <c r="Q83" s="94" t="str">
        <f t="shared" si="30"/>
        <v>Low</v>
      </c>
      <c r="R83" s="116" t="str">
        <f t="shared" si="30"/>
        <v>Low</v>
      </c>
      <c r="S83" s="93">
        <f>IF(Data!AP13="","",Data!AP13)</f>
        <v>42569</v>
      </c>
      <c r="T83" s="9">
        <f t="shared" si="12"/>
        <v>7</v>
      </c>
      <c r="U83" s="7">
        <f>IF(Data!AQ13="","",Data!AQ13)</f>
        <v>0.45833333333333331</v>
      </c>
      <c r="V83" s="7" t="s">
        <v>235</v>
      </c>
      <c r="W83" s="120" t="str">
        <f>IF(Data!BJ13="","",Data!BJ13)</f>
        <v>1B</v>
      </c>
    </row>
    <row r="84" spans="1:23" x14ac:dyDescent="0.25">
      <c r="A84" s="1">
        <v>13</v>
      </c>
      <c r="B84" s="66" t="s">
        <v>265</v>
      </c>
      <c r="C84" s="105" t="s">
        <v>233</v>
      </c>
      <c r="D84" s="95">
        <f>IFERROR(AVERAGE(Data!AS14:AU14),"")</f>
        <v>158</v>
      </c>
      <c r="E84" s="95">
        <f>IFERROR(AVERAGE(Data!AW14:AY14),"")</f>
        <v>70.7</v>
      </c>
      <c r="F84" s="95">
        <f t="shared" si="18"/>
        <v>28.320781925973399</v>
      </c>
      <c r="G84" s="94">
        <f>IFERROR(AVERAGE(Data!BB14:BC14),"")</f>
        <v>100.5</v>
      </c>
      <c r="H84" s="94">
        <f>IFERROR(AVERAGE(Data!BE14:BF14),"")</f>
        <v>65</v>
      </c>
      <c r="I84" s="94">
        <f>IFERROR(AVERAGE(Data!BH14:BI14),"")</f>
        <v>71</v>
      </c>
      <c r="J84" s="96" t="str">
        <f>IF(Data!BO14="","",Data!BO14)</f>
        <v/>
      </c>
      <c r="K84" s="97">
        <f>IFERROR(IF(VLOOKUP(A84,'Webneers Adult Data'!$A$1:$R$73,3,FALSE)=0,"",VLOOKUP(A84,'Webneers Adult Data'!$A$1:$R$73,3,FALSE)),0)</f>
        <v>22</v>
      </c>
      <c r="L84" s="94">
        <f>IFERROR(IF(VLOOKUP(A84,'Webneers Adult Data'!$A$1:$R$73,7,FALSE)="","",VLOOKUP(A84,'Webneers Adult Data'!$A$1:$R$73,7,FALSE)),"")</f>
        <v>1</v>
      </c>
      <c r="M84" s="94">
        <f>IFERROR(IF(VLOOKUP(A84,'Webneers Adult Data'!$A$1:$R$73,10,FALSE)=0,"",VLOOKUP(A84,'Webneers Adult Data'!$A$1:$R$73,10,FALSE)),0)</f>
        <v>13</v>
      </c>
      <c r="N84" s="94">
        <f t="shared" si="11"/>
        <v>0</v>
      </c>
      <c r="O84" s="94" t="str">
        <f t="shared" ref="O84:R84" si="31">O14</f>
        <v>Mid</v>
      </c>
      <c r="P84" s="94" t="str">
        <f t="shared" si="31"/>
        <v>Low</v>
      </c>
      <c r="Q84" s="94" t="str">
        <f t="shared" si="31"/>
        <v>Low</v>
      </c>
      <c r="R84" s="116" t="str">
        <f t="shared" si="31"/>
        <v>Low</v>
      </c>
      <c r="S84" s="93">
        <f>IF(Data!AP14="","",Data!AP14)</f>
        <v>42569</v>
      </c>
      <c r="T84" s="9">
        <f t="shared" si="12"/>
        <v>7</v>
      </c>
      <c r="U84" s="7">
        <f>IF(Data!AQ14="","",Data!AQ14)</f>
        <v>0.45833333333333331</v>
      </c>
      <c r="V84" s="7" t="s">
        <v>235</v>
      </c>
      <c r="W84" s="120" t="str">
        <f>IF(Data!BJ14="","",Data!BJ14)</f>
        <v/>
      </c>
    </row>
    <row r="85" spans="1:23" x14ac:dyDescent="0.25">
      <c r="A85" s="1">
        <v>14</v>
      </c>
      <c r="B85" s="66" t="s">
        <v>265</v>
      </c>
      <c r="C85" s="105" t="s">
        <v>233</v>
      </c>
      <c r="D85" s="95">
        <f>IFERROR(AVERAGE(Data!AS15:AU15),"")</f>
        <v>166.46666666666667</v>
      </c>
      <c r="E85" s="95">
        <f>IFERROR(AVERAGE(Data!AW15:AY15),"")</f>
        <v>102.3</v>
      </c>
      <c r="F85" s="95">
        <f t="shared" si="18"/>
        <v>36.916546551897511</v>
      </c>
      <c r="G85" s="94">
        <f>IFERROR(AVERAGE(Data!BB15:BC15),"")</f>
        <v>106.5</v>
      </c>
      <c r="H85" s="94">
        <f>IFERROR(AVERAGE(Data!BE15:BF15),"")</f>
        <v>75</v>
      </c>
      <c r="I85" s="94">
        <f>IFERROR(AVERAGE(Data!BH15:BI15),"")</f>
        <v>89</v>
      </c>
      <c r="J85" s="96">
        <f>IF(Data!BO15="","",Data!BO15)</f>
        <v>6.5</v>
      </c>
      <c r="K85" s="97" t="str">
        <f>IFERROR(IF(VLOOKUP(A85,'Webneers Adult Data'!$A$1:$R$73,3,FALSE)=0,"",VLOOKUP(A85,'Webneers Adult Data'!$A$1:$R$73,3,FALSE)),0)</f>
        <v/>
      </c>
      <c r="L85" s="94" t="str">
        <f>IFERROR(IF(VLOOKUP(A85,'Webneers Adult Data'!$A$1:$R$73,7,FALSE)="","",VLOOKUP(A85,'Webneers Adult Data'!$A$1:$R$73,7,FALSE)),"")</f>
        <v/>
      </c>
      <c r="M85" s="94" t="str">
        <f>IFERROR(IF(VLOOKUP(A85,'Webneers Adult Data'!$A$1:$R$73,10,FALSE)=0,"",VLOOKUP(A85,'Webneers Adult Data'!$A$1:$R$73,10,FALSE)),0)</f>
        <v/>
      </c>
      <c r="N85" s="94" t="str">
        <f t="shared" si="11"/>
        <v/>
      </c>
      <c r="O85" s="94" t="str">
        <f t="shared" ref="O85:R85" si="32">O15</f>
        <v>High</v>
      </c>
      <c r="P85" s="94" t="str">
        <f t="shared" si="32"/>
        <v>Mid</v>
      </c>
      <c r="Q85" s="94" t="str">
        <f t="shared" si="32"/>
        <v>Mid</v>
      </c>
      <c r="R85" s="116" t="str">
        <f t="shared" si="32"/>
        <v>High</v>
      </c>
      <c r="S85" s="93">
        <f>IF(Data!AP15="","",Data!AP15)</f>
        <v>42569</v>
      </c>
      <c r="T85" s="9">
        <f t="shared" si="12"/>
        <v>7</v>
      </c>
      <c r="U85" s="7">
        <f>IF(Data!AQ15="","",Data!AQ15)</f>
        <v>0.45833333333333331</v>
      </c>
      <c r="V85" s="7" t="s">
        <v>235</v>
      </c>
      <c r="W85" s="120" t="str">
        <f>IF(Data!BJ15="","",Data!BJ15)</f>
        <v>2A</v>
      </c>
    </row>
    <row r="86" spans="1:23" x14ac:dyDescent="0.25">
      <c r="A86" s="1">
        <v>15</v>
      </c>
      <c r="B86" s="66" t="s">
        <v>265</v>
      </c>
      <c r="C86" s="105" t="s">
        <v>233</v>
      </c>
      <c r="D86" s="95">
        <f>IFERROR(AVERAGE(Data!AS16:AU16),"")</f>
        <v>154.86666666666667</v>
      </c>
      <c r="E86" s="95">
        <f>IFERROR(AVERAGE(Data!AW16:AY16),"")</f>
        <v>137.4</v>
      </c>
      <c r="F86" s="95">
        <f t="shared" si="18"/>
        <v>57.288945874130363</v>
      </c>
      <c r="G86" s="94">
        <f>IFERROR(AVERAGE(Data!BB16:BC16),"")</f>
        <v>130.5</v>
      </c>
      <c r="H86" s="94">
        <f>IFERROR(AVERAGE(Data!BE16:BF16),"")</f>
        <v>85.5</v>
      </c>
      <c r="I86" s="94">
        <f>IFERROR(AVERAGE(Data!BH16:BI16),"")</f>
        <v>81.5</v>
      </c>
      <c r="J86" s="96">
        <f>IF(Data!BO16="","",Data!BO16)</f>
        <v>5.9</v>
      </c>
      <c r="K86" s="97">
        <f>IFERROR(IF(VLOOKUP(A86,'Webneers Adult Data'!$A$1:$R$73,3,FALSE)=0,"",VLOOKUP(A86,'Webneers Adult Data'!$A$1:$R$73,3,FALSE)),0)</f>
        <v>38</v>
      </c>
      <c r="L86" s="94">
        <f>IFERROR(IF(VLOOKUP(A86,'Webneers Adult Data'!$A$1:$R$73,7,FALSE)="","",VLOOKUP(A86,'Webneers Adult Data'!$A$1:$R$73,7,FALSE)),"")</f>
        <v>1</v>
      </c>
      <c r="M86" s="94">
        <f>IFERROR(IF(VLOOKUP(A86,'Webneers Adult Data'!$A$1:$R$73,10,FALSE)=0,"",VLOOKUP(A86,'Webneers Adult Data'!$A$1:$R$73,10,FALSE)),0)</f>
        <v>11</v>
      </c>
      <c r="N86" s="94">
        <f t="shared" si="11"/>
        <v>0</v>
      </c>
      <c r="O86" s="94" t="str">
        <f t="shared" ref="O86:R86" si="33">O16</f>
        <v>High</v>
      </c>
      <c r="P86" s="94" t="str">
        <f t="shared" si="33"/>
        <v>High</v>
      </c>
      <c r="Q86" s="94" t="str">
        <f t="shared" si="33"/>
        <v>High</v>
      </c>
      <c r="R86" s="116" t="str">
        <f t="shared" si="33"/>
        <v>Mid</v>
      </c>
      <c r="S86" s="93">
        <f>IF(Data!AP16="","",Data!AP16)</f>
        <v>42569</v>
      </c>
      <c r="T86" s="9">
        <f t="shared" si="12"/>
        <v>7</v>
      </c>
      <c r="U86" s="7">
        <f>IF(Data!AQ16="","",Data!AQ16)</f>
        <v>0.45833333333333331</v>
      </c>
      <c r="V86" s="7" t="s">
        <v>235</v>
      </c>
      <c r="W86" s="120" t="str">
        <f>IF(Data!BJ16="","",Data!BJ16)</f>
        <v/>
      </c>
    </row>
    <row r="87" spans="1:23" x14ac:dyDescent="0.25">
      <c r="A87" s="1">
        <v>16</v>
      </c>
      <c r="B87" s="66" t="s">
        <v>265</v>
      </c>
      <c r="C87" s="105" t="s">
        <v>233</v>
      </c>
      <c r="D87" s="95">
        <f>IFERROR(AVERAGE(Data!AS17:AU17),"")</f>
        <v>156.16666666666666</v>
      </c>
      <c r="E87" s="95">
        <f>IFERROR(AVERAGE(Data!AW17:AY17),"")</f>
        <v>70.7</v>
      </c>
      <c r="F87" s="95">
        <f t="shared" si="18"/>
        <v>28.989634030358712</v>
      </c>
      <c r="G87" s="94">
        <f>IFERROR(AVERAGE(Data!BB17:BC17),"")</f>
        <v>100.5</v>
      </c>
      <c r="H87" s="94">
        <f>IFERROR(AVERAGE(Data!BE17:BF17),"")</f>
        <v>70.5</v>
      </c>
      <c r="I87" s="94">
        <f>IFERROR(AVERAGE(Data!BH17:BI17),"")</f>
        <v>87.5</v>
      </c>
      <c r="J87" s="96">
        <f>IF(Data!BO17="","",Data!BO17)</f>
        <v>5.4</v>
      </c>
      <c r="K87" s="97">
        <f>IFERROR(IF(VLOOKUP(A87,'Webneers Adult Data'!$A$1:$R$73,3,FALSE)=0,"",VLOOKUP(A87,'Webneers Adult Data'!$A$1:$R$73,3,FALSE)),0)</f>
        <v>33</v>
      </c>
      <c r="L87" s="94">
        <f>IFERROR(IF(VLOOKUP(A87,'Webneers Adult Data'!$A$1:$R$73,7,FALSE)="","",VLOOKUP(A87,'Webneers Adult Data'!$A$1:$R$73,7,FALSE)),"")</f>
        <v>1</v>
      </c>
      <c r="M87" s="94">
        <f>IFERROR(IF(VLOOKUP(A87,'Webneers Adult Data'!$A$1:$R$73,10,FALSE)=0,"",VLOOKUP(A87,'Webneers Adult Data'!$A$1:$R$73,10,FALSE)),0)</f>
        <v>13</v>
      </c>
      <c r="N87" s="94">
        <f t="shared" si="11"/>
        <v>0</v>
      </c>
      <c r="O87" s="94" t="str">
        <f t="shared" ref="O87:R87" si="34">O17</f>
        <v>Mid</v>
      </c>
      <c r="P87" s="94" t="str">
        <f t="shared" si="34"/>
        <v>Mid</v>
      </c>
      <c r="Q87" s="94" t="str">
        <f t="shared" si="34"/>
        <v>Mid</v>
      </c>
      <c r="R87" s="116" t="str">
        <f t="shared" si="34"/>
        <v>Mid</v>
      </c>
      <c r="S87" s="93">
        <f>IF(Data!AP17="","",Data!AP17)</f>
        <v>42569</v>
      </c>
      <c r="T87" s="9">
        <f t="shared" si="12"/>
        <v>7</v>
      </c>
      <c r="U87" s="7">
        <f>IF(Data!AQ17="","",Data!AQ17)</f>
        <v>0.45833333333333331</v>
      </c>
      <c r="V87" s="7" t="s">
        <v>235</v>
      </c>
      <c r="W87" s="120" t="str">
        <f>IF(Data!BJ17="","",Data!BJ17)</f>
        <v>2B</v>
      </c>
    </row>
    <row r="88" spans="1:23" x14ac:dyDescent="0.25">
      <c r="A88" s="1">
        <v>19</v>
      </c>
      <c r="B88" s="66" t="s">
        <v>265</v>
      </c>
      <c r="C88" s="105" t="s">
        <v>233</v>
      </c>
      <c r="D88" s="95">
        <f>IFERROR(AVERAGE(Data!AS20:AU20),"")</f>
        <v>146</v>
      </c>
      <c r="E88" s="95">
        <f>IFERROR(AVERAGE(Data!AW20:AY20),"")</f>
        <v>89.933333333333337</v>
      </c>
      <c r="F88" s="95">
        <f t="shared" si="18"/>
        <v>42.190529805466952</v>
      </c>
      <c r="G88" s="94">
        <f>IFERROR(AVERAGE(Data!BB20:BC20),"")</f>
        <v>100</v>
      </c>
      <c r="H88" s="94">
        <f>IFERROR(AVERAGE(Data!BE20:BF20),"")</f>
        <v>72</v>
      </c>
      <c r="I88" s="94">
        <f>IFERROR(AVERAGE(Data!BH20:BI20),"")</f>
        <v>79.5</v>
      </c>
      <c r="J88" s="96">
        <f>IF(Data!BO20="","",Data!BO20)</f>
        <v>5.3</v>
      </c>
      <c r="K88" s="97">
        <f>IFERROR(IF(VLOOKUP(A88,'Webneers Adult Data'!$A$1:$R$73,3,FALSE)=0,"",VLOOKUP(A88,'Webneers Adult Data'!$A$1:$R$73,3,FALSE)),0)</f>
        <v>45</v>
      </c>
      <c r="L88" s="94">
        <f>IFERROR(IF(VLOOKUP(A88,'Webneers Adult Data'!$A$1:$R$73,7,FALSE)="","",VLOOKUP(A88,'Webneers Adult Data'!$A$1:$R$73,7,FALSE)),"")</f>
        <v>1</v>
      </c>
      <c r="M88" s="94">
        <f>IFERROR(IF(VLOOKUP(A88,'Webneers Adult Data'!$A$1:$R$73,10,FALSE)=0,"",VLOOKUP(A88,'Webneers Adult Data'!$A$1:$R$73,10,FALSE)),0)</f>
        <v>12</v>
      </c>
      <c r="N88" s="94">
        <f t="shared" si="11"/>
        <v>0</v>
      </c>
      <c r="O88" s="94" t="str">
        <f t="shared" ref="O88:R88" si="35">O18</f>
        <v>High</v>
      </c>
      <c r="P88" s="94" t="str">
        <f t="shared" si="35"/>
        <v>Mid</v>
      </c>
      <c r="Q88" s="94" t="str">
        <f t="shared" si="35"/>
        <v>Mid</v>
      </c>
      <c r="R88" s="116" t="str">
        <f t="shared" si="35"/>
        <v>High</v>
      </c>
      <c r="S88" s="93">
        <f>IF(Data!AP20="","",Data!AP20)</f>
        <v>42640</v>
      </c>
      <c r="T88" s="9">
        <f t="shared" si="12"/>
        <v>9</v>
      </c>
      <c r="U88" s="7">
        <f>IF(Data!AQ20="","",Data!AQ20)</f>
        <v>0.70833333333333337</v>
      </c>
      <c r="V88" s="7" t="s">
        <v>236</v>
      </c>
      <c r="W88" s="120" t="str">
        <f>IF(Data!BJ20="","",Data!BJ20)</f>
        <v>2A</v>
      </c>
    </row>
    <row r="89" spans="1:23" x14ac:dyDescent="0.25">
      <c r="A89" s="1">
        <v>20</v>
      </c>
      <c r="B89" s="66" t="s">
        <v>265</v>
      </c>
      <c r="C89" s="105" t="s">
        <v>233</v>
      </c>
      <c r="D89" s="95">
        <f>IFERROR(AVERAGE(Data!AS21:AU21),"")</f>
        <v>143.1</v>
      </c>
      <c r="E89" s="95">
        <f>IFERROR(AVERAGE(Data!AW21:AY21),"")</f>
        <v>71.7</v>
      </c>
      <c r="F89" s="95">
        <f t="shared" si="18"/>
        <v>35.013851714140472</v>
      </c>
      <c r="G89" s="94">
        <f>IFERROR(AVERAGE(Data!BB21:BC21),"")</f>
        <v>149</v>
      </c>
      <c r="H89" s="94">
        <f>IFERROR(AVERAGE(Data!BE21:BF21),"")</f>
        <v>80.5</v>
      </c>
      <c r="I89" s="94">
        <f>IFERROR(AVERAGE(Data!BH21:BI21),"")</f>
        <v>61.5</v>
      </c>
      <c r="J89" s="96">
        <f>IF(Data!BO21="","",Data!BO21)</f>
        <v>6.1</v>
      </c>
      <c r="K89" s="97">
        <f>IFERROR(IF(VLOOKUP(A89,'Webneers Adult Data'!$A$1:$R$73,3,FALSE)=0,"",VLOOKUP(A89,'Webneers Adult Data'!$A$1:$R$73,3,FALSE)),0)</f>
        <v>56</v>
      </c>
      <c r="L89" s="94">
        <f>IFERROR(IF(VLOOKUP(A89,'Webneers Adult Data'!$A$1:$R$73,7,FALSE)="","",VLOOKUP(A89,'Webneers Adult Data'!$A$1:$R$73,7,FALSE)),"")</f>
        <v>1</v>
      </c>
      <c r="M89" s="94">
        <f>IFERROR(IF(VLOOKUP(A89,'Webneers Adult Data'!$A$1:$R$73,10,FALSE)=0,"",VLOOKUP(A89,'Webneers Adult Data'!$A$1:$R$73,10,FALSE)),0)</f>
        <v>6</v>
      </c>
      <c r="N89" s="94">
        <f t="shared" si="11"/>
        <v>0</v>
      </c>
      <c r="O89" s="94" t="str">
        <f t="shared" ref="O89:R89" si="36">O19</f>
        <v>High</v>
      </c>
      <c r="P89" s="94" t="str">
        <f t="shared" si="36"/>
        <v>High</v>
      </c>
      <c r="Q89" s="94" t="str">
        <f t="shared" si="36"/>
        <v>Low</v>
      </c>
      <c r="R89" s="116" t="str">
        <f t="shared" si="36"/>
        <v>High</v>
      </c>
      <c r="S89" s="93">
        <f>IF(Data!AP21="","",Data!AP21)</f>
        <v>42640</v>
      </c>
      <c r="T89" s="9">
        <f t="shared" si="12"/>
        <v>9</v>
      </c>
      <c r="U89" s="7">
        <f>IF(Data!AQ21="","",Data!AQ21)</f>
        <v>0.70833333333333337</v>
      </c>
      <c r="V89" s="7" t="s">
        <v>236</v>
      </c>
      <c r="W89" s="120" t="str">
        <f>IF(Data!BJ21="","",Data!BJ21)</f>
        <v>2B</v>
      </c>
    </row>
    <row r="90" spans="1:23" x14ac:dyDescent="0.25">
      <c r="A90" s="1">
        <v>21</v>
      </c>
      <c r="B90" s="66" t="s">
        <v>265</v>
      </c>
      <c r="C90" s="105" t="s">
        <v>233</v>
      </c>
      <c r="D90" s="95">
        <f>IFERROR(AVERAGE(Data!AS22:AU22),"")</f>
        <v>151.86666666666667</v>
      </c>
      <c r="E90" s="95">
        <f>IFERROR(AVERAGE(Data!AW22:AY22),"")</f>
        <v>71.599999999999994</v>
      </c>
      <c r="F90" s="95">
        <f t="shared" si="18"/>
        <v>31.044745286632981</v>
      </c>
      <c r="G90" s="94">
        <f>IFERROR(AVERAGE(Data!BB22:BC22),"")</f>
        <v>99.5</v>
      </c>
      <c r="H90" s="94">
        <f>IFERROR(AVERAGE(Data!BE22:BF22),"")</f>
        <v>62.5</v>
      </c>
      <c r="I90" s="94">
        <f>IFERROR(AVERAGE(Data!BH22:BI22),"")</f>
        <v>97</v>
      </c>
      <c r="J90" s="96">
        <f>IF(Data!BO22="","",Data!BO22)</f>
        <v>8.5</v>
      </c>
      <c r="K90" s="97">
        <f>IFERROR(IF(VLOOKUP(A90,'Webneers Adult Data'!$A$1:$R$73,3,FALSE)=0,"",VLOOKUP(A90,'Webneers Adult Data'!$A$1:$R$73,3,FALSE)),0)</f>
        <v>58</v>
      </c>
      <c r="L90" s="94">
        <f>IFERROR(IF(VLOOKUP(A90,'Webneers Adult Data'!$A$1:$R$73,7,FALSE)="","",VLOOKUP(A90,'Webneers Adult Data'!$A$1:$R$73,7,FALSE)),"")</f>
        <v>1</v>
      </c>
      <c r="M90" s="94">
        <f>IFERROR(IF(VLOOKUP(A90,'Webneers Adult Data'!$A$1:$R$73,10,FALSE)=0,"",VLOOKUP(A90,'Webneers Adult Data'!$A$1:$R$73,10,FALSE)),0)</f>
        <v>6</v>
      </c>
      <c r="N90" s="94">
        <f t="shared" si="11"/>
        <v>0</v>
      </c>
      <c r="O90" s="94" t="str">
        <f t="shared" ref="O90:R90" si="37">O20</f>
        <v>Mid</v>
      </c>
      <c r="P90" s="94" t="str">
        <f t="shared" si="37"/>
        <v>High</v>
      </c>
      <c r="Q90" s="94" t="str">
        <f t="shared" si="37"/>
        <v>High</v>
      </c>
      <c r="R90" s="116" t="str">
        <f t="shared" si="37"/>
        <v>High</v>
      </c>
      <c r="S90" s="93">
        <f>IF(Data!AP22="","",Data!AP22)</f>
        <v>42640</v>
      </c>
      <c r="T90" s="9">
        <f t="shared" si="12"/>
        <v>9</v>
      </c>
      <c r="U90" s="7">
        <f>IF(Data!AQ22="","",Data!AQ22)</f>
        <v>0.70833333333333337</v>
      </c>
      <c r="V90" s="7" t="s">
        <v>236</v>
      </c>
      <c r="W90" s="120" t="str">
        <f>IF(Data!BJ22="","",Data!BJ22)</f>
        <v>1A</v>
      </c>
    </row>
    <row r="91" spans="1:23" x14ac:dyDescent="0.25">
      <c r="A91" s="1">
        <v>22</v>
      </c>
      <c r="B91" s="66" t="s">
        <v>265</v>
      </c>
      <c r="C91" s="105" t="s">
        <v>233</v>
      </c>
      <c r="D91" s="95">
        <f>IFERROR(AVERAGE(Data!AS23:AU23),"")</f>
        <v>151.16666666666666</v>
      </c>
      <c r="E91" s="95">
        <f>IFERROR(AVERAGE(Data!AW23:AY23),"")</f>
        <v>77.599999999999994</v>
      </c>
      <c r="F91" s="95">
        <f t="shared" si="18"/>
        <v>33.958589872472956</v>
      </c>
      <c r="G91" s="94">
        <f>IFERROR(AVERAGE(Data!BB23:BC23),"")</f>
        <v>112</v>
      </c>
      <c r="H91" s="94">
        <f>IFERROR(AVERAGE(Data!BE23:BF23),"")</f>
        <v>75</v>
      </c>
      <c r="I91" s="94">
        <f>IFERROR(AVERAGE(Data!BH23:BI23),"")</f>
        <v>72.5</v>
      </c>
      <c r="J91" s="96">
        <f>IF(Data!BO23="","",Data!BO23)</f>
        <v>6.9</v>
      </c>
      <c r="K91" s="97">
        <f>IFERROR(IF(VLOOKUP(A91,'Webneers Adult Data'!$A$1:$R$73,3,FALSE)=0,"",VLOOKUP(A91,'Webneers Adult Data'!$A$1:$R$73,3,FALSE)),0)</f>
        <v>57</v>
      </c>
      <c r="L91" s="94">
        <f>IFERROR(IF(VLOOKUP(A91,'Webneers Adult Data'!$A$1:$R$73,7,FALSE)="","",VLOOKUP(A91,'Webneers Adult Data'!$A$1:$R$73,7,FALSE)),"")</f>
        <v>1</v>
      </c>
      <c r="M91" s="94">
        <f>IFERROR(IF(VLOOKUP(A91,'Webneers Adult Data'!$A$1:$R$73,10,FALSE)=0,"",VLOOKUP(A91,'Webneers Adult Data'!$A$1:$R$73,10,FALSE)),0)</f>
        <v>15</v>
      </c>
      <c r="N91" s="94">
        <f t="shared" si="11"/>
        <v>1</v>
      </c>
      <c r="O91" s="94" t="str">
        <f t="shared" ref="O91:R91" si="38">O21</f>
        <v>High</v>
      </c>
      <c r="P91" s="94" t="str">
        <f t="shared" si="38"/>
        <v>Mid</v>
      </c>
      <c r="Q91" s="94" t="str">
        <f t="shared" si="38"/>
        <v>Mid</v>
      </c>
      <c r="R91" s="116" t="str">
        <f t="shared" si="38"/>
        <v>High</v>
      </c>
      <c r="S91" s="93">
        <f>IF(Data!AP23="","",Data!AP23)</f>
        <v>42640</v>
      </c>
      <c r="T91" s="9">
        <f t="shared" si="12"/>
        <v>9</v>
      </c>
      <c r="U91" s="7">
        <f>IF(Data!AQ23="","",Data!AQ23)</f>
        <v>0.70833333333333337</v>
      </c>
      <c r="V91" s="7" t="s">
        <v>236</v>
      </c>
      <c r="W91" s="120" t="str">
        <f>IF(Data!BJ23="","",Data!BJ23)</f>
        <v>2B</v>
      </c>
    </row>
    <row r="92" spans="1:23" x14ac:dyDescent="0.25">
      <c r="A92" s="1">
        <v>23</v>
      </c>
      <c r="B92" s="66" t="s">
        <v>265</v>
      </c>
      <c r="C92" s="105" t="s">
        <v>233</v>
      </c>
      <c r="D92" s="95" t="str">
        <f>IFERROR(AVERAGE(Data!AS24:AU24),"")</f>
        <v/>
      </c>
      <c r="E92" s="95" t="str">
        <f>IFERROR(AVERAGE(Data!AW24:AY24),"")</f>
        <v/>
      </c>
      <c r="F92" s="95" t="str">
        <f t="shared" si="18"/>
        <v/>
      </c>
      <c r="G92" s="94" t="str">
        <f>IFERROR(AVERAGE(Data!BB24:BC24),"")</f>
        <v/>
      </c>
      <c r="H92" s="94" t="str">
        <f>IFERROR(AVERAGE(Data!BE24:BF24),"")</f>
        <v/>
      </c>
      <c r="I92" s="94" t="str">
        <f>IFERROR(AVERAGE(Data!BH24:BI24),"")</f>
        <v/>
      </c>
      <c r="J92" s="96" t="str">
        <f>IF(Data!BO24="","",Data!BO24)</f>
        <v/>
      </c>
      <c r="K92" s="97">
        <f>IFERROR(IF(VLOOKUP(A92,'Webneers Adult Data'!$A$1:$R$73,3,FALSE)=0,"",VLOOKUP(A92,'Webneers Adult Data'!$A$1:$R$73,3,FALSE)),0)</f>
        <v>35</v>
      </c>
      <c r="L92" s="94">
        <f>IFERROR(IF(VLOOKUP(A92,'Webneers Adult Data'!$A$1:$R$73,7,FALSE)="","",VLOOKUP(A92,'Webneers Adult Data'!$A$1:$R$73,7,FALSE)),"")</f>
        <v>1</v>
      </c>
      <c r="M92" s="94" t="str">
        <f>IFERROR(IF(VLOOKUP(A92,'Webneers Adult Data'!$A$1:$R$73,10,FALSE)=0,"",VLOOKUP(A92,'Webneers Adult Data'!$A$1:$R$73,10,FALSE)),0)</f>
        <v/>
      </c>
      <c r="N92" s="94" t="str">
        <f t="shared" si="11"/>
        <v/>
      </c>
      <c r="O92" s="94" t="str">
        <f t="shared" ref="O92:R92" si="39">O22</f>
        <v>High</v>
      </c>
      <c r="P92" s="94" t="str">
        <f t="shared" si="39"/>
        <v/>
      </c>
      <c r="Q92" s="94" t="str">
        <f t="shared" si="39"/>
        <v/>
      </c>
      <c r="R92" s="116" t="str">
        <f t="shared" si="39"/>
        <v>High</v>
      </c>
      <c r="S92" s="93" t="str">
        <f>IF(Data!AP24="","",Data!AP24)</f>
        <v/>
      </c>
      <c r="T92" s="9" t="str">
        <f t="shared" si="12"/>
        <v/>
      </c>
      <c r="U92" s="7" t="str">
        <f>IF(Data!AQ24="","",Data!AQ24)</f>
        <v/>
      </c>
      <c r="V92" s="7" t="s">
        <v>237</v>
      </c>
      <c r="W92" s="120" t="str">
        <f>IF(Data!BJ24="","",Data!BJ24)</f>
        <v/>
      </c>
    </row>
    <row r="93" spans="1:23" x14ac:dyDescent="0.25">
      <c r="A93" s="1">
        <v>24</v>
      </c>
      <c r="B93" s="66" t="s">
        <v>265</v>
      </c>
      <c r="C93" s="105" t="s">
        <v>233</v>
      </c>
      <c r="D93" s="95">
        <f>IFERROR(AVERAGE(Data!AS25:AU25),"")</f>
        <v>146.06666666666666</v>
      </c>
      <c r="E93" s="95">
        <f>IFERROR(AVERAGE(Data!AW25:AY25),"")</f>
        <v>65.2</v>
      </c>
      <c r="F93" s="95">
        <f t="shared" si="18"/>
        <v>30.55943768968152</v>
      </c>
      <c r="G93" s="94">
        <f>IFERROR(AVERAGE(Data!BB25:BC25),"")</f>
        <v>101</v>
      </c>
      <c r="H93" s="94">
        <f>IFERROR(AVERAGE(Data!BE25:BF25),"")</f>
        <v>62</v>
      </c>
      <c r="I93" s="94">
        <f>IFERROR(AVERAGE(Data!BH25:BI25),"")</f>
        <v>65.5</v>
      </c>
      <c r="J93" s="96">
        <f>IF(Data!BO25="","",Data!BO25)</f>
        <v>5.2</v>
      </c>
      <c r="K93" s="97">
        <f>IFERROR(IF(VLOOKUP(A93,'Webneers Adult Data'!$A$1:$R$73,3,FALSE)=0,"",VLOOKUP(A93,'Webneers Adult Data'!$A$1:$R$73,3,FALSE)),0)</f>
        <v>52</v>
      </c>
      <c r="L93" s="94">
        <f>IFERROR(IF(VLOOKUP(A93,'Webneers Adult Data'!$A$1:$R$73,7,FALSE)="","",VLOOKUP(A93,'Webneers Adult Data'!$A$1:$R$73,7,FALSE)),"")</f>
        <v>1</v>
      </c>
      <c r="M93" s="94">
        <f>IFERROR(IF(VLOOKUP(A93,'Webneers Adult Data'!$A$1:$R$73,10,FALSE)=0,"",VLOOKUP(A93,'Webneers Adult Data'!$A$1:$R$73,10,FALSE)),0)</f>
        <v>12</v>
      </c>
      <c r="N93" s="94">
        <f t="shared" si="11"/>
        <v>0</v>
      </c>
      <c r="O93" s="94" t="str">
        <f t="shared" ref="O93:R93" si="40">O23</f>
        <v>Mid</v>
      </c>
      <c r="P93" s="94" t="str">
        <f t="shared" si="40"/>
        <v>Low</v>
      </c>
      <c r="Q93" s="94" t="str">
        <f t="shared" si="40"/>
        <v>Low</v>
      </c>
      <c r="R93" s="116" t="str">
        <f t="shared" si="40"/>
        <v>High</v>
      </c>
      <c r="S93" s="93">
        <f>IF(Data!AP25="","",Data!AP25)</f>
        <v>42640</v>
      </c>
      <c r="T93" s="9">
        <f t="shared" si="12"/>
        <v>9</v>
      </c>
      <c r="U93" s="7">
        <f>IF(Data!AQ25="","",Data!AQ25)</f>
        <v>0.70833333333333337</v>
      </c>
      <c r="V93" s="7" t="s">
        <v>236</v>
      </c>
      <c r="W93" s="120" t="str">
        <f>IF(Data!BJ25="","",Data!BJ25)</f>
        <v>2B</v>
      </c>
    </row>
    <row r="94" spans="1:23" x14ac:dyDescent="0.25">
      <c r="A94" s="1">
        <v>25</v>
      </c>
      <c r="B94" s="66" t="s">
        <v>265</v>
      </c>
      <c r="C94" s="105" t="s">
        <v>233</v>
      </c>
      <c r="D94" s="95" t="str">
        <f>IFERROR(AVERAGE(Data!AS26:AU26),"")</f>
        <v/>
      </c>
      <c r="E94" s="95" t="str">
        <f>IFERROR(AVERAGE(Data!AW26:AY26),"")</f>
        <v/>
      </c>
      <c r="F94" s="95" t="str">
        <f t="shared" si="18"/>
        <v/>
      </c>
      <c r="G94" s="94" t="str">
        <f>IFERROR(AVERAGE(Data!BB26:BC26),"")</f>
        <v/>
      </c>
      <c r="H94" s="94" t="str">
        <f>IFERROR(AVERAGE(Data!BE26:BF26),"")</f>
        <v/>
      </c>
      <c r="I94" s="94" t="str">
        <f>IFERROR(AVERAGE(Data!BH26:BI26),"")</f>
        <v/>
      </c>
      <c r="J94" s="96" t="str">
        <f>IF(Data!BO26="","",Data!BO26)</f>
        <v/>
      </c>
      <c r="K94" s="97" t="str">
        <f>IFERROR(IF(VLOOKUP(A94,'Webneers Adult Data'!$A$1:$R$73,3,FALSE)=0,"",VLOOKUP(A94,'Webneers Adult Data'!$A$1:$R$73,3,FALSE)),0)</f>
        <v/>
      </c>
      <c r="L94" s="94" t="str">
        <f>IFERROR(IF(VLOOKUP(A94,'Webneers Adult Data'!$A$1:$R$73,7,FALSE)="","",VLOOKUP(A94,'Webneers Adult Data'!$A$1:$R$73,7,FALSE)),"")</f>
        <v/>
      </c>
      <c r="M94" s="94" t="str">
        <f>IFERROR(IF(VLOOKUP(A94,'Webneers Adult Data'!$A$1:$R$73,10,FALSE)=0,"",VLOOKUP(A94,'Webneers Adult Data'!$A$1:$R$73,10,FALSE)),0)</f>
        <v/>
      </c>
      <c r="N94" s="94" t="str">
        <f t="shared" si="11"/>
        <v/>
      </c>
      <c r="O94" s="94" t="str">
        <f t="shared" ref="O94:R94" si="41">O24</f>
        <v>Mid</v>
      </c>
      <c r="P94" s="94" t="str">
        <f t="shared" si="41"/>
        <v>Low</v>
      </c>
      <c r="Q94" s="94" t="str">
        <f t="shared" si="41"/>
        <v>Low</v>
      </c>
      <c r="R94" s="116" t="str">
        <f t="shared" si="41"/>
        <v>Mid</v>
      </c>
      <c r="S94" s="93" t="str">
        <f>IF(Data!AP26="","",Data!AP26)</f>
        <v/>
      </c>
      <c r="T94" s="9" t="str">
        <f t="shared" si="12"/>
        <v/>
      </c>
      <c r="U94" s="7" t="str">
        <f>IF(Data!AQ26="","",Data!AQ26)</f>
        <v/>
      </c>
      <c r="V94" s="7" t="s">
        <v>237</v>
      </c>
      <c r="W94" s="120" t="str">
        <f>IF(Data!BJ26="","",Data!BJ26)</f>
        <v/>
      </c>
    </row>
    <row r="95" spans="1:23" x14ac:dyDescent="0.25">
      <c r="A95" s="1">
        <v>26</v>
      </c>
      <c r="B95" s="66" t="s">
        <v>265</v>
      </c>
      <c r="C95" s="105" t="s">
        <v>233</v>
      </c>
      <c r="D95" s="95">
        <f>IFERROR(AVERAGE(Data!AS27:AU27),"")</f>
        <v>155.66666666666666</v>
      </c>
      <c r="E95" s="95">
        <f>IFERROR(AVERAGE(Data!AW27:AY27),"")</f>
        <v>105.7</v>
      </c>
      <c r="F95" s="95">
        <f t="shared" si="18"/>
        <v>43.619806592721318</v>
      </c>
      <c r="G95" s="94">
        <f>IFERROR(AVERAGE(Data!BB27:BC27),"")</f>
        <v>106.5</v>
      </c>
      <c r="H95" s="94">
        <f>IFERROR(AVERAGE(Data!BE27:BF27),"")</f>
        <v>76.5</v>
      </c>
      <c r="I95" s="94">
        <f>IFERROR(AVERAGE(Data!BH27:BI27),"")</f>
        <v>94.5</v>
      </c>
      <c r="J95" s="96">
        <f>IF(Data!BO27="","",Data!BO27)</f>
        <v>5</v>
      </c>
      <c r="K95" s="97">
        <f>IFERROR(IF(VLOOKUP(A95,'Webneers Adult Data'!$A$1:$R$73,3,FALSE)=0,"",VLOOKUP(A95,'Webneers Adult Data'!$A$1:$R$73,3,FALSE)),0)</f>
        <v>34</v>
      </c>
      <c r="L95" s="94">
        <f>IFERROR(IF(VLOOKUP(A95,'Webneers Adult Data'!$A$1:$R$73,7,FALSE)="","",VLOOKUP(A95,'Webneers Adult Data'!$A$1:$R$73,7,FALSE)),"")</f>
        <v>0</v>
      </c>
      <c r="M95" s="94">
        <f>IFERROR(IF(VLOOKUP(A95,'Webneers Adult Data'!$A$1:$R$73,10,FALSE)=0,"",VLOOKUP(A95,'Webneers Adult Data'!$A$1:$R$73,10,FALSE)),0)</f>
        <v>12</v>
      </c>
      <c r="N95" s="94">
        <f t="shared" si="11"/>
        <v>0</v>
      </c>
      <c r="O95" s="94" t="str">
        <f t="shared" ref="O95:R95" si="42">O25</f>
        <v>High</v>
      </c>
      <c r="P95" s="94" t="str">
        <f t="shared" si="42"/>
        <v>High</v>
      </c>
      <c r="Q95" s="94" t="str">
        <f t="shared" si="42"/>
        <v>High</v>
      </c>
      <c r="R95" s="116" t="str">
        <f t="shared" si="42"/>
        <v>Low</v>
      </c>
      <c r="S95" s="93">
        <f>IF(Data!AP27="","",Data!AP27)</f>
        <v>42642</v>
      </c>
      <c r="T95" s="9">
        <f t="shared" si="12"/>
        <v>9</v>
      </c>
      <c r="U95" s="7">
        <f>IF(Data!AQ27="","",Data!AQ27)</f>
        <v>0.5</v>
      </c>
      <c r="V95" s="7" t="s">
        <v>236</v>
      </c>
      <c r="W95" s="120" t="str">
        <f>IF(Data!BJ27="","",Data!BJ27)</f>
        <v/>
      </c>
    </row>
    <row r="96" spans="1:23" x14ac:dyDescent="0.25">
      <c r="A96" s="1">
        <v>27</v>
      </c>
      <c r="B96" s="66" t="s">
        <v>265</v>
      </c>
      <c r="C96" s="105" t="s">
        <v>233</v>
      </c>
      <c r="D96" s="95">
        <f>IFERROR(AVERAGE(Data!AS28:AU28),"")</f>
        <v>159.16666666666666</v>
      </c>
      <c r="E96" s="95">
        <f>IFERROR(AVERAGE(Data!AW28:AY28),"")</f>
        <v>103.8</v>
      </c>
      <c r="F96" s="95">
        <f t="shared" si="18"/>
        <v>40.972561059181494</v>
      </c>
      <c r="G96" s="94">
        <f>IFERROR(AVERAGE(Data!BB28:BC28),"")</f>
        <v>91</v>
      </c>
      <c r="H96" s="94">
        <f>IFERROR(AVERAGE(Data!BE28:BF28),"")</f>
        <v>71.5</v>
      </c>
      <c r="I96" s="94">
        <f>IFERROR(AVERAGE(Data!BH28:BI28),"")</f>
        <v>73</v>
      </c>
      <c r="J96" s="96">
        <f>IF(Data!BO28="","",Data!BO28)</f>
        <v>5.5</v>
      </c>
      <c r="K96" s="97">
        <f>IFERROR(IF(VLOOKUP(A96,'Webneers Adult Data'!$A$1:$R$73,3,FALSE)=0,"",VLOOKUP(A96,'Webneers Adult Data'!$A$1:$R$73,3,FALSE)),0)</f>
        <v>29</v>
      </c>
      <c r="L96" s="94">
        <f>IFERROR(IF(VLOOKUP(A96,'Webneers Adult Data'!$A$1:$R$73,7,FALSE)="","",VLOOKUP(A96,'Webneers Adult Data'!$A$1:$R$73,7,FALSE)),"")</f>
        <v>0</v>
      </c>
      <c r="M96" s="94">
        <f>IFERROR(IF(VLOOKUP(A96,'Webneers Adult Data'!$A$1:$R$73,10,FALSE)=0,"",VLOOKUP(A96,'Webneers Adult Data'!$A$1:$R$73,10,FALSE)),0)</f>
        <v>12</v>
      </c>
      <c r="N96" s="94">
        <f t="shared" si="11"/>
        <v>0</v>
      </c>
      <c r="O96" s="94" t="str">
        <f t="shared" ref="O96:R96" si="43">O26</f>
        <v>High</v>
      </c>
      <c r="P96" s="94" t="str">
        <f t="shared" si="43"/>
        <v>Mid</v>
      </c>
      <c r="Q96" s="94" t="str">
        <f t="shared" si="43"/>
        <v>High</v>
      </c>
      <c r="R96" s="116" t="str">
        <f t="shared" si="43"/>
        <v>Mid</v>
      </c>
      <c r="S96" s="93">
        <f>IF(Data!AP28="","",Data!AP28)</f>
        <v>42642</v>
      </c>
      <c r="T96" s="9">
        <f t="shared" si="12"/>
        <v>9</v>
      </c>
      <c r="U96" s="7">
        <f>IF(Data!AQ28="","",Data!AQ28)</f>
        <v>0.5</v>
      </c>
      <c r="V96" s="7" t="s">
        <v>236</v>
      </c>
      <c r="W96" s="120" t="str">
        <f>IF(Data!BJ28="","",Data!BJ28)</f>
        <v>1A</v>
      </c>
    </row>
    <row r="97" spans="1:23" x14ac:dyDescent="0.25">
      <c r="A97" s="1">
        <v>28</v>
      </c>
      <c r="B97" s="66" t="s">
        <v>265</v>
      </c>
      <c r="C97" s="105" t="s">
        <v>233</v>
      </c>
      <c r="D97" s="95">
        <f>IFERROR(AVERAGE(Data!AS29:AU29),"")</f>
        <v>162.6</v>
      </c>
      <c r="E97" s="95">
        <f>IFERROR(AVERAGE(Data!AW29:AY29),"")</f>
        <v>60.1</v>
      </c>
      <c r="F97" s="95">
        <f t="shared" si="18"/>
        <v>22.731777133269492</v>
      </c>
      <c r="G97" s="94">
        <f>IFERROR(AVERAGE(Data!BB29:BC29),"")</f>
        <v>102</v>
      </c>
      <c r="H97" s="94">
        <f>IFERROR(AVERAGE(Data!BE29:BF29),"")</f>
        <v>71.5</v>
      </c>
      <c r="I97" s="94">
        <f>IFERROR(AVERAGE(Data!BH29:BI29),"")</f>
        <v>94</v>
      </c>
      <c r="J97" s="96">
        <f>IF(Data!BO29="","",Data!BO29)</f>
        <v>5.4</v>
      </c>
      <c r="K97" s="97">
        <f>IFERROR(IF(VLOOKUP(A97,'Webneers Adult Data'!$A$1:$R$73,3,FALSE)=0,"",VLOOKUP(A97,'Webneers Adult Data'!$A$1:$R$73,3,FALSE)),0)</f>
        <v>32</v>
      </c>
      <c r="L97" s="94">
        <f>IFERROR(IF(VLOOKUP(A97,'Webneers Adult Data'!$A$1:$R$73,7,FALSE)="","",VLOOKUP(A97,'Webneers Adult Data'!$A$1:$R$73,7,FALSE)),"")</f>
        <v>1</v>
      </c>
      <c r="M97" s="94">
        <f>IFERROR(IF(VLOOKUP(A97,'Webneers Adult Data'!$A$1:$R$73,10,FALSE)=0,"",VLOOKUP(A97,'Webneers Adult Data'!$A$1:$R$73,10,FALSE)),0)</f>
        <v>13</v>
      </c>
      <c r="N97" s="94">
        <f t="shared" si="11"/>
        <v>0</v>
      </c>
      <c r="O97" s="94" t="str">
        <f t="shared" ref="O97:R97" si="44">O27</f>
        <v>Low</v>
      </c>
      <c r="P97" s="94" t="str">
        <f t="shared" si="44"/>
        <v>Low</v>
      </c>
      <c r="Q97" s="94" t="str">
        <f t="shared" si="44"/>
        <v>Mid</v>
      </c>
      <c r="R97" s="116" t="str">
        <f t="shared" si="44"/>
        <v>Mid</v>
      </c>
      <c r="S97" s="93">
        <f>IF(Data!AP29="","",Data!AP29)</f>
        <v>42663</v>
      </c>
      <c r="T97" s="9">
        <f t="shared" si="12"/>
        <v>10</v>
      </c>
      <c r="U97" s="7">
        <f>IF(Data!AQ29="","",Data!AQ29)</f>
        <v>0.45833333333333331</v>
      </c>
      <c r="V97" s="7" t="s">
        <v>235</v>
      </c>
      <c r="W97" s="120" t="str">
        <f>IF(Data!BJ29="","",Data!BJ29)</f>
        <v/>
      </c>
    </row>
    <row r="98" spans="1:23" x14ac:dyDescent="0.25">
      <c r="A98" s="1">
        <v>29</v>
      </c>
      <c r="B98" s="66" t="s">
        <v>265</v>
      </c>
      <c r="C98" s="105" t="s">
        <v>233</v>
      </c>
      <c r="D98" s="95">
        <f>IFERROR(AVERAGE(Data!AS30:AU30),"")</f>
        <v>145.53333333333333</v>
      </c>
      <c r="E98" s="95">
        <f>IFERROR(AVERAGE(Data!AW30:AY30),"")</f>
        <v>59.70000000000001</v>
      </c>
      <c r="F98" s="95">
        <f t="shared" si="18"/>
        <v>28.187033901452722</v>
      </c>
      <c r="G98" s="94">
        <f>IFERROR(AVERAGE(Data!BB30:BC30),"")</f>
        <v>100</v>
      </c>
      <c r="H98" s="94">
        <f>IFERROR(AVERAGE(Data!BE30:BF30),"")</f>
        <v>74.5</v>
      </c>
      <c r="I98" s="94">
        <f>IFERROR(AVERAGE(Data!BH30:BI30),"")</f>
        <v>73.5</v>
      </c>
      <c r="J98" s="96">
        <f>IF(Data!BO30="","",Data!BO30)</f>
        <v>4.8</v>
      </c>
      <c r="K98" s="97">
        <f>IFERROR(IF(VLOOKUP(A98,'Webneers Adult Data'!$A$1:$R$73,3,FALSE)=0,"",VLOOKUP(A98,'Webneers Adult Data'!$A$1:$R$73,3,FALSE)),0)</f>
        <v>35</v>
      </c>
      <c r="L98" s="94">
        <f>IFERROR(IF(VLOOKUP(A98,'Webneers Adult Data'!$A$1:$R$73,7,FALSE)="","",VLOOKUP(A98,'Webneers Adult Data'!$A$1:$R$73,7,FALSE)),"")</f>
        <v>1</v>
      </c>
      <c r="M98" s="94">
        <f>IFERROR(IF(VLOOKUP(A98,'Webneers Adult Data'!$A$1:$R$73,10,FALSE)=0,"",VLOOKUP(A98,'Webneers Adult Data'!$A$1:$R$73,10,FALSE)),0)</f>
        <v>12</v>
      </c>
      <c r="N98" s="94">
        <f t="shared" si="11"/>
        <v>0</v>
      </c>
      <c r="O98" s="94" t="str">
        <f t="shared" ref="O98:R98" si="45">O28</f>
        <v>Mid</v>
      </c>
      <c r="P98" s="94" t="str">
        <f t="shared" si="45"/>
        <v>High</v>
      </c>
      <c r="Q98" s="94" t="str">
        <f t="shared" si="45"/>
        <v>High</v>
      </c>
      <c r="R98" s="116" t="str">
        <f t="shared" si="45"/>
        <v>Mid</v>
      </c>
      <c r="S98" s="93">
        <f>IF(Data!AP30="","",Data!AP30)</f>
        <v>42663</v>
      </c>
      <c r="T98" s="9">
        <f t="shared" si="12"/>
        <v>10</v>
      </c>
      <c r="U98" s="7">
        <f>IF(Data!AQ30="","",Data!AQ30)</f>
        <v>0.45833333333333331</v>
      </c>
      <c r="V98" s="7" t="s">
        <v>235</v>
      </c>
      <c r="W98" s="120" t="str">
        <f>IF(Data!BJ30="","",Data!BJ30)</f>
        <v/>
      </c>
    </row>
    <row r="99" spans="1:23" x14ac:dyDescent="0.25">
      <c r="A99" s="1">
        <v>30</v>
      </c>
      <c r="B99" s="66" t="s">
        <v>265</v>
      </c>
      <c r="C99" s="105" t="s">
        <v>233</v>
      </c>
      <c r="D99" s="95">
        <f>IFERROR(AVERAGE(Data!AS31:AU31),"")</f>
        <v>158.66666666666666</v>
      </c>
      <c r="E99" s="95">
        <f>IFERROR(AVERAGE(Data!AW31:AY31),"")</f>
        <v>60.79999999999999</v>
      </c>
      <c r="F99" s="95">
        <f t="shared" si="18"/>
        <v>24.150836805310355</v>
      </c>
      <c r="G99" s="94">
        <f>IFERROR(AVERAGE(Data!BB31:BC31),"")</f>
        <v>116</v>
      </c>
      <c r="H99" s="94">
        <f>IFERROR(AVERAGE(Data!BE31:BF31),"")</f>
        <v>82</v>
      </c>
      <c r="I99" s="94">
        <f>IFERROR(AVERAGE(Data!BH31:BI31),"")</f>
        <v>64</v>
      </c>
      <c r="J99" s="96">
        <f>IF(Data!BO31="","",Data!BO31)</f>
        <v>5.3</v>
      </c>
      <c r="K99" s="97">
        <f>IFERROR(IF(VLOOKUP(A99,'Webneers Adult Data'!$A$1:$R$73,3,FALSE)=0,"",VLOOKUP(A99,'Webneers Adult Data'!$A$1:$R$73,3,FALSE)),0)</f>
        <v>36</v>
      </c>
      <c r="L99" s="94">
        <f>IFERROR(IF(VLOOKUP(A99,'Webneers Adult Data'!$A$1:$R$73,7,FALSE)="","",VLOOKUP(A99,'Webneers Adult Data'!$A$1:$R$73,7,FALSE)),"")</f>
        <v>1</v>
      </c>
      <c r="M99" s="94" t="str">
        <f>IFERROR(IF(VLOOKUP(A99,'Webneers Adult Data'!$A$1:$R$73,10,FALSE)=0,"",VLOOKUP(A99,'Webneers Adult Data'!$A$1:$R$73,10,FALSE)),0)</f>
        <v/>
      </c>
      <c r="N99" s="94" t="str">
        <f t="shared" si="11"/>
        <v/>
      </c>
      <c r="O99" s="94" t="str">
        <f t="shared" ref="O99:R99" si="46">O29</f>
        <v>Low</v>
      </c>
      <c r="P99" s="94" t="str">
        <f t="shared" si="46"/>
        <v>High</v>
      </c>
      <c r="Q99" s="94" t="str">
        <f t="shared" si="46"/>
        <v>Mid</v>
      </c>
      <c r="R99" s="116" t="str">
        <f t="shared" si="46"/>
        <v>Mid</v>
      </c>
      <c r="S99" s="93">
        <f>IF(Data!AP31="","",Data!AP31)</f>
        <v>42663</v>
      </c>
      <c r="T99" s="9">
        <f t="shared" si="12"/>
        <v>10</v>
      </c>
      <c r="U99" s="7">
        <f>IF(Data!AQ31="","",Data!AQ31)</f>
        <v>0.45833333333333331</v>
      </c>
      <c r="V99" s="7" t="s">
        <v>235</v>
      </c>
      <c r="W99" s="120" t="str">
        <f>IF(Data!BJ31="","",Data!BJ31)</f>
        <v/>
      </c>
    </row>
    <row r="100" spans="1:23" x14ac:dyDescent="0.25">
      <c r="A100" s="1">
        <v>31</v>
      </c>
      <c r="B100" s="66" t="s">
        <v>265</v>
      </c>
      <c r="C100" s="105" t="s">
        <v>233</v>
      </c>
      <c r="D100" s="95">
        <f>IFERROR(AVERAGE(Data!AS32:AU32),"")</f>
        <v>161.6</v>
      </c>
      <c r="E100" s="95">
        <f>IFERROR(AVERAGE(Data!AW32:AY32),"")</f>
        <v>78.7</v>
      </c>
      <c r="F100" s="95">
        <f t="shared" si="18"/>
        <v>30.136444956376831</v>
      </c>
      <c r="G100" s="94">
        <f>IFERROR(AVERAGE(Data!BB32:BC32),"")</f>
        <v>97.5</v>
      </c>
      <c r="H100" s="94">
        <f>IFERROR(AVERAGE(Data!BE32:BF32),"")</f>
        <v>78</v>
      </c>
      <c r="I100" s="94">
        <f>IFERROR(AVERAGE(Data!BH32:BI32),"")</f>
        <v>90</v>
      </c>
      <c r="J100" s="96">
        <f>IF(Data!BO32="","",Data!BO32)</f>
        <v>5</v>
      </c>
      <c r="K100" s="97">
        <f>IFERROR(IF(VLOOKUP(A100,'Webneers Adult Data'!$A$1:$R$73,3,FALSE)=0,"",VLOOKUP(A100,'Webneers Adult Data'!$A$1:$R$73,3,FALSE)),0)</f>
        <v>30</v>
      </c>
      <c r="L100" s="94">
        <f>IFERROR(IF(VLOOKUP(A100,'Webneers Adult Data'!$A$1:$R$73,7,FALSE)="","",VLOOKUP(A100,'Webneers Adult Data'!$A$1:$R$73,7,FALSE)),"")</f>
        <v>1</v>
      </c>
      <c r="M100" s="94">
        <f>IFERROR(IF(VLOOKUP(A100,'Webneers Adult Data'!$A$1:$R$73,10,FALSE)=0,"",VLOOKUP(A100,'Webneers Adult Data'!$A$1:$R$73,10,FALSE)),0)</f>
        <v>12</v>
      </c>
      <c r="N100" s="94">
        <f t="shared" si="11"/>
        <v>0</v>
      </c>
      <c r="O100" s="94" t="str">
        <f t="shared" ref="O100:R100" si="47">O30</f>
        <v>Mid</v>
      </c>
      <c r="P100" s="94" t="str">
        <f t="shared" si="47"/>
        <v>Mid</v>
      </c>
      <c r="Q100" s="94" t="str">
        <f t="shared" si="47"/>
        <v>High</v>
      </c>
      <c r="R100" s="116" t="str">
        <f t="shared" si="47"/>
        <v>Mid</v>
      </c>
      <c r="S100" s="93">
        <f>IF(Data!AP32="","",Data!AP32)</f>
        <v>42663</v>
      </c>
      <c r="T100" s="9">
        <f t="shared" si="12"/>
        <v>10</v>
      </c>
      <c r="U100" s="7">
        <f>IF(Data!AQ32="","",Data!AQ32)</f>
        <v>0.45833333333333331</v>
      </c>
      <c r="V100" s="7" t="s">
        <v>235</v>
      </c>
      <c r="W100" s="120" t="str">
        <f>IF(Data!BJ32="","",Data!BJ32)</f>
        <v/>
      </c>
    </row>
    <row r="101" spans="1:23" x14ac:dyDescent="0.25">
      <c r="A101" s="1">
        <v>32</v>
      </c>
      <c r="B101" s="66" t="s">
        <v>265</v>
      </c>
      <c r="C101" s="105" t="s">
        <v>233</v>
      </c>
      <c r="D101" s="95">
        <f>IFERROR(AVERAGE(Data!AS33:AU33),"")</f>
        <v>146.43333333333334</v>
      </c>
      <c r="E101" s="95">
        <f>IFERROR(AVERAGE(Data!AW33:AY33),"")</f>
        <v>72.8</v>
      </c>
      <c r="F101" s="95">
        <f t="shared" si="18"/>
        <v>33.950914915493989</v>
      </c>
      <c r="G101" s="94">
        <f>IFERROR(AVERAGE(Data!BB33:BC33),"")</f>
        <v>118</v>
      </c>
      <c r="H101" s="94">
        <f>IFERROR(AVERAGE(Data!BE33:BF33),"")</f>
        <v>81</v>
      </c>
      <c r="I101" s="94">
        <f>IFERROR(AVERAGE(Data!BH33:BI33),"")</f>
        <v>73.5</v>
      </c>
      <c r="J101" s="96">
        <f>IF(Data!BO33="","",Data!BO33)</f>
        <v>5.5</v>
      </c>
      <c r="K101" s="97">
        <f>IFERROR(IF(VLOOKUP(A101,'Webneers Adult Data'!$A$1:$R$73,3,FALSE)=0,"",VLOOKUP(A101,'Webneers Adult Data'!$A$1:$R$73,3,FALSE)),0)</f>
        <v>48</v>
      </c>
      <c r="L101" s="94">
        <f>IFERROR(IF(VLOOKUP(A101,'Webneers Adult Data'!$A$1:$R$73,7,FALSE)="","",VLOOKUP(A101,'Webneers Adult Data'!$A$1:$R$73,7,FALSE)),"")</f>
        <v>1</v>
      </c>
      <c r="M101" s="94">
        <f>IFERROR(IF(VLOOKUP(A101,'Webneers Adult Data'!$A$1:$R$73,10,FALSE)=0,"",VLOOKUP(A101,'Webneers Adult Data'!$A$1:$R$73,10,FALSE)),0)</f>
        <v>8</v>
      </c>
      <c r="N101" s="94">
        <f t="shared" si="11"/>
        <v>0</v>
      </c>
      <c r="O101" s="94" t="str">
        <f t="shared" ref="O101:R101" si="48">O31</f>
        <v>High</v>
      </c>
      <c r="P101" s="94" t="str">
        <f t="shared" si="48"/>
        <v>High</v>
      </c>
      <c r="Q101" s="94" t="str">
        <f t="shared" si="48"/>
        <v>High</v>
      </c>
      <c r="R101" s="116" t="str">
        <f t="shared" si="48"/>
        <v>High</v>
      </c>
      <c r="S101" s="93">
        <f>IF(Data!AP33="","",Data!AP33)</f>
        <v>42663</v>
      </c>
      <c r="T101" s="9">
        <f t="shared" si="12"/>
        <v>10</v>
      </c>
      <c r="U101" s="7">
        <f>IF(Data!AQ33="","",Data!AQ33)</f>
        <v>0.45833333333333331</v>
      </c>
      <c r="V101" s="7" t="s">
        <v>235</v>
      </c>
      <c r="W101" s="120" t="str">
        <f>IF(Data!BJ33="","",Data!BJ33)</f>
        <v/>
      </c>
    </row>
    <row r="102" spans="1:23" x14ac:dyDescent="0.25">
      <c r="A102" s="1">
        <v>33</v>
      </c>
      <c r="B102" s="66" t="s">
        <v>265</v>
      </c>
      <c r="C102" s="105" t="s">
        <v>233</v>
      </c>
      <c r="D102" s="95">
        <f>IFERROR(AVERAGE(Data!AS34:AU34),"")</f>
        <v>171.46666666666667</v>
      </c>
      <c r="E102" s="95">
        <f>IFERROR(AVERAGE(Data!AW34:AY34),"")</f>
        <v>69.400000000000006</v>
      </c>
      <c r="F102" s="95">
        <f t="shared" ref="F102:F133" si="49">IFERROR(E102/(D102/100)^2,"")</f>
        <v>23.604785596288778</v>
      </c>
      <c r="G102" s="94">
        <f>IFERROR(AVERAGE(Data!BB34:BC34),"")</f>
        <v>96</v>
      </c>
      <c r="H102" s="94">
        <f>IFERROR(AVERAGE(Data!BE34:BF34),"")</f>
        <v>62.5</v>
      </c>
      <c r="I102" s="94">
        <f>IFERROR(AVERAGE(Data!BH34:BI34),"")</f>
        <v>75</v>
      </c>
      <c r="J102" s="96">
        <f>IF(Data!BO34="","",Data!BO34)</f>
        <v>5.8</v>
      </c>
      <c r="K102" s="97">
        <f>IFERROR(IF(VLOOKUP(A102,'Webneers Adult Data'!$A$1:$R$73,3,FALSE)=0,"",VLOOKUP(A102,'Webneers Adult Data'!$A$1:$R$73,3,FALSE)),0)</f>
        <v>31</v>
      </c>
      <c r="L102" s="94">
        <f>IFERROR(IF(VLOOKUP(A102,'Webneers Adult Data'!$A$1:$R$73,7,FALSE)="","",VLOOKUP(A102,'Webneers Adult Data'!$A$1:$R$73,7,FALSE)),"")</f>
        <v>1</v>
      </c>
      <c r="M102" s="94">
        <f>IFERROR(IF(VLOOKUP(A102,'Webneers Adult Data'!$A$1:$R$73,10,FALSE)=0,"",VLOOKUP(A102,'Webneers Adult Data'!$A$1:$R$73,10,FALSE)),0)</f>
        <v>12</v>
      </c>
      <c r="N102" s="94">
        <f t="shared" si="11"/>
        <v>0</v>
      </c>
      <c r="O102" s="94" t="str">
        <f t="shared" ref="O102:R102" si="50">O32</f>
        <v>Low</v>
      </c>
      <c r="P102" s="94" t="str">
        <f t="shared" si="50"/>
        <v>Low</v>
      </c>
      <c r="Q102" s="94" t="str">
        <f t="shared" si="50"/>
        <v>Low</v>
      </c>
      <c r="R102" s="116" t="str">
        <f t="shared" si="50"/>
        <v/>
      </c>
      <c r="S102" s="93">
        <f>IF(Data!AP34="","",Data!AP34)</f>
        <v>42663</v>
      </c>
      <c r="T102" s="9">
        <f t="shared" si="12"/>
        <v>10</v>
      </c>
      <c r="U102" s="7">
        <f>IF(Data!AQ34="","",Data!AQ34)</f>
        <v>0.45833333333333331</v>
      </c>
      <c r="V102" s="7" t="s">
        <v>235</v>
      </c>
      <c r="W102" s="120" t="str">
        <f>IF(Data!BJ34="","",Data!BJ34)</f>
        <v/>
      </c>
    </row>
    <row r="103" spans="1:23" x14ac:dyDescent="0.25">
      <c r="A103" s="1">
        <v>34</v>
      </c>
      <c r="B103" s="66" t="s">
        <v>265</v>
      </c>
      <c r="C103" s="105" t="s">
        <v>233</v>
      </c>
      <c r="D103" s="95">
        <f>IFERROR(AVERAGE(Data!AS35:AU35),"")</f>
        <v>167.66666666666666</v>
      </c>
      <c r="E103" s="95">
        <f>IFERROR(AVERAGE(Data!AW35:AY35),"")</f>
        <v>80</v>
      </c>
      <c r="F103" s="95">
        <f t="shared" si="49"/>
        <v>28.457485702089652</v>
      </c>
      <c r="G103" s="94">
        <f>IFERROR(AVERAGE(Data!BB35:BC35),"")</f>
        <v>134</v>
      </c>
      <c r="H103" s="94">
        <f>IFERROR(AVERAGE(Data!BE35:BF35),"")</f>
        <v>86.5</v>
      </c>
      <c r="I103" s="94">
        <f>IFERROR(AVERAGE(Data!BH35:BI35),"")</f>
        <v>53</v>
      </c>
      <c r="J103" s="96">
        <f>IF(Data!BO35="","",Data!BO35)</f>
        <v>5.3</v>
      </c>
      <c r="K103" s="97">
        <f>IFERROR(IF(VLOOKUP(A103,'Webneers Adult Data'!$A$1:$R$73,3,FALSE)=0,"",VLOOKUP(A103,'Webneers Adult Data'!$A$1:$R$73,3,FALSE)),0)</f>
        <v>31</v>
      </c>
      <c r="L103" s="94">
        <f>IFERROR(IF(VLOOKUP(A103,'Webneers Adult Data'!$A$1:$R$73,7,FALSE)="","",VLOOKUP(A103,'Webneers Adult Data'!$A$1:$R$73,7,FALSE)),"")</f>
        <v>1</v>
      </c>
      <c r="M103" s="94">
        <f>IFERROR(IF(VLOOKUP(A103,'Webneers Adult Data'!$A$1:$R$73,10,FALSE)=0,"",VLOOKUP(A103,'Webneers Adult Data'!$A$1:$R$73,10,FALSE)),0)</f>
        <v>12</v>
      </c>
      <c r="N103" s="94">
        <f t="shared" si="11"/>
        <v>0</v>
      </c>
      <c r="O103" s="94" t="str">
        <f t="shared" ref="O103:R103" si="51">O33</f>
        <v>Low</v>
      </c>
      <c r="P103" s="94" t="str">
        <f t="shared" si="51"/>
        <v>High</v>
      </c>
      <c r="Q103" s="94" t="str">
        <f t="shared" si="51"/>
        <v>High</v>
      </c>
      <c r="R103" s="116" t="str">
        <f t="shared" si="51"/>
        <v>High</v>
      </c>
      <c r="S103" s="93">
        <f>IF(Data!AP35="","",Data!AP35)</f>
        <v>42663</v>
      </c>
      <c r="T103" s="9">
        <f t="shared" si="12"/>
        <v>10</v>
      </c>
      <c r="U103" s="7">
        <f>IF(Data!AQ35="","",Data!AQ35)</f>
        <v>0.45833333333333331</v>
      </c>
      <c r="V103" s="7" t="s">
        <v>235</v>
      </c>
      <c r="W103" s="120" t="str">
        <f>IF(Data!BJ35="","",Data!BJ35)</f>
        <v/>
      </c>
    </row>
    <row r="104" spans="1:23" x14ac:dyDescent="0.25">
      <c r="A104" s="1">
        <v>35</v>
      </c>
      <c r="B104" s="66" t="s">
        <v>265</v>
      </c>
      <c r="C104" s="105" t="s">
        <v>233</v>
      </c>
      <c r="D104" s="95">
        <f>IFERROR(AVERAGE(Data!AS36:AU36),"")</f>
        <v>162.93333333333334</v>
      </c>
      <c r="E104" s="95">
        <f>IFERROR(AVERAGE(Data!AW36:AY36),"")</f>
        <v>87.5</v>
      </c>
      <c r="F104" s="95">
        <f t="shared" si="49"/>
        <v>32.960073234562216</v>
      </c>
      <c r="G104" s="94">
        <f>IFERROR(AVERAGE(Data!BB36:BC36),"")</f>
        <v>121</v>
      </c>
      <c r="H104" s="94">
        <f>IFERROR(AVERAGE(Data!BE36:BF36),"")</f>
        <v>85.5</v>
      </c>
      <c r="I104" s="94">
        <f>IFERROR(AVERAGE(Data!BH36:BI36),"")</f>
        <v>70</v>
      </c>
      <c r="J104" s="96">
        <f>IF(Data!BO36="","",Data!BO36)</f>
        <v>5.7</v>
      </c>
      <c r="K104" s="97">
        <f>IFERROR(IF(VLOOKUP(A104,'Webneers Adult Data'!$A$1:$R$73,3,FALSE)=0,"",VLOOKUP(A104,'Webneers Adult Data'!$A$1:$R$73,3,FALSE)),0)</f>
        <v>43</v>
      </c>
      <c r="L104" s="94">
        <f>IFERROR(IF(VLOOKUP(A104,'Webneers Adult Data'!$A$1:$R$73,7,FALSE)="","",VLOOKUP(A104,'Webneers Adult Data'!$A$1:$R$73,7,FALSE)),"")</f>
        <v>1</v>
      </c>
      <c r="M104" s="94">
        <f>IFERROR(IF(VLOOKUP(A104,'Webneers Adult Data'!$A$1:$R$73,10,FALSE)=0,"",VLOOKUP(A104,'Webneers Adult Data'!$A$1:$R$73,10,FALSE)),0)</f>
        <v>6</v>
      </c>
      <c r="N104" s="94">
        <f t="shared" si="11"/>
        <v>0</v>
      </c>
      <c r="O104" s="94" t="str">
        <f t="shared" ref="O104:R104" si="52">O34</f>
        <v>High</v>
      </c>
      <c r="P104" s="94" t="str">
        <f t="shared" si="52"/>
        <v>High</v>
      </c>
      <c r="Q104" s="94" t="str">
        <f t="shared" si="52"/>
        <v>Mid</v>
      </c>
      <c r="R104" s="116" t="str">
        <f t="shared" si="52"/>
        <v>High</v>
      </c>
      <c r="S104" s="93">
        <f>IF(Data!AP36="","",Data!AP36)</f>
        <v>42667</v>
      </c>
      <c r="T104" s="9">
        <f t="shared" si="12"/>
        <v>10</v>
      </c>
      <c r="U104" s="7">
        <f>IF(Data!AQ36="","",Data!AQ36)</f>
        <v>0.40625</v>
      </c>
      <c r="V104" s="7" t="s">
        <v>235</v>
      </c>
      <c r="W104" s="120" t="str">
        <f>IF(Data!BJ36="","",Data!BJ36)</f>
        <v>2A</v>
      </c>
    </row>
    <row r="105" spans="1:23" x14ac:dyDescent="0.25">
      <c r="A105" s="1">
        <v>36</v>
      </c>
      <c r="B105" s="66" t="s">
        <v>265</v>
      </c>
      <c r="C105" s="105" t="s">
        <v>233</v>
      </c>
      <c r="D105" s="95" t="str">
        <f>IFERROR(AVERAGE(Data!AS37:AU37),"")</f>
        <v/>
      </c>
      <c r="E105" s="95" t="str">
        <f>IFERROR(AVERAGE(Data!AW37:AY37),"")</f>
        <v/>
      </c>
      <c r="F105" s="95" t="str">
        <f t="shared" si="49"/>
        <v/>
      </c>
      <c r="G105" s="94" t="str">
        <f>IFERROR(AVERAGE(Data!BB37:BC37),"")</f>
        <v/>
      </c>
      <c r="H105" s="94" t="str">
        <f>IFERROR(AVERAGE(Data!BE37:BF37),"")</f>
        <v/>
      </c>
      <c r="I105" s="94" t="str">
        <f>IFERROR(AVERAGE(Data!BH37:BI37),"")</f>
        <v/>
      </c>
      <c r="J105" s="96" t="str">
        <f>IF(Data!BO37="","",Data!BO37)</f>
        <v/>
      </c>
      <c r="K105" s="97">
        <f>IFERROR(IF(VLOOKUP(A105,'Webneers Adult Data'!$A$1:$R$73,3,FALSE)=0,"",VLOOKUP(A105,'Webneers Adult Data'!$A$1:$R$73,3,FALSE)),0)</f>
        <v>34</v>
      </c>
      <c r="L105" s="94">
        <f>IFERROR(IF(VLOOKUP(A105,'Webneers Adult Data'!$A$1:$R$73,7,FALSE)="","",VLOOKUP(A105,'Webneers Adult Data'!$A$1:$R$73,7,FALSE)),"")</f>
        <v>1</v>
      </c>
      <c r="M105" s="94">
        <f>IFERROR(IF(VLOOKUP(A105,'Webneers Adult Data'!$A$1:$R$73,10,FALSE)=0,"",VLOOKUP(A105,'Webneers Adult Data'!$A$1:$R$73,10,FALSE)),0)</f>
        <v>9</v>
      </c>
      <c r="N105" s="94">
        <f t="shared" si="11"/>
        <v>0</v>
      </c>
      <c r="O105" s="94" t="str">
        <f t="shared" ref="O105:R105" si="53">O35</f>
        <v>Mid</v>
      </c>
      <c r="P105" s="94" t="str">
        <f t="shared" si="53"/>
        <v>Mid</v>
      </c>
      <c r="Q105" s="94" t="str">
        <f t="shared" si="53"/>
        <v>Mid</v>
      </c>
      <c r="R105" s="116" t="str">
        <f t="shared" si="53"/>
        <v>Mid</v>
      </c>
      <c r="S105" s="93" t="str">
        <f>IF(Data!AP37="","",Data!AP37)</f>
        <v/>
      </c>
      <c r="T105" s="9" t="str">
        <f t="shared" si="12"/>
        <v/>
      </c>
      <c r="U105" s="7" t="str">
        <f>IF(Data!AQ37="","",Data!AQ37)</f>
        <v/>
      </c>
      <c r="V105" s="7" t="s">
        <v>237</v>
      </c>
      <c r="W105" s="120" t="str">
        <f>IF(Data!BJ37="","",Data!BJ37)</f>
        <v/>
      </c>
    </row>
    <row r="106" spans="1:23" x14ac:dyDescent="0.25">
      <c r="A106" s="1">
        <v>37</v>
      </c>
      <c r="B106" s="66" t="s">
        <v>265</v>
      </c>
      <c r="C106" s="105" t="s">
        <v>233</v>
      </c>
      <c r="D106" s="95" t="str">
        <f>IFERROR(AVERAGE(Data!AS38:AU38),"")</f>
        <v/>
      </c>
      <c r="E106" s="95" t="str">
        <f>IFERROR(AVERAGE(Data!AW38:AY38),"")</f>
        <v/>
      </c>
      <c r="F106" s="95" t="str">
        <f t="shared" si="49"/>
        <v/>
      </c>
      <c r="G106" s="94" t="str">
        <f>IFERROR(AVERAGE(Data!BB38:BC38),"")</f>
        <v/>
      </c>
      <c r="H106" s="94" t="str">
        <f>IFERROR(AVERAGE(Data!BE38:BF38),"")</f>
        <v/>
      </c>
      <c r="I106" s="94" t="str">
        <f>IFERROR(AVERAGE(Data!BH38:BI38),"")</f>
        <v/>
      </c>
      <c r="J106" s="96" t="str">
        <f>IF(Data!BO38="","",Data!BO38)</f>
        <v/>
      </c>
      <c r="K106" s="97" t="str">
        <f>IFERROR(IF(VLOOKUP(A106,'Webneers Adult Data'!$A$1:$R$73,3,FALSE)=0,"",VLOOKUP(A106,'Webneers Adult Data'!$A$1:$R$73,3,FALSE)),0)</f>
        <v/>
      </c>
      <c r="L106" s="94" t="str">
        <f>IFERROR(IF(VLOOKUP(A106,'Webneers Adult Data'!$A$1:$R$73,7,FALSE)="","",VLOOKUP(A106,'Webneers Adult Data'!$A$1:$R$73,7,FALSE)),"")</f>
        <v/>
      </c>
      <c r="M106" s="94" t="str">
        <f>IFERROR(IF(VLOOKUP(A106,'Webneers Adult Data'!$A$1:$R$73,10,FALSE)=0,"",VLOOKUP(A106,'Webneers Adult Data'!$A$1:$R$73,10,FALSE)),0)</f>
        <v/>
      </c>
      <c r="N106" s="94" t="str">
        <f t="shared" si="11"/>
        <v/>
      </c>
      <c r="O106" s="94" t="str">
        <f t="shared" ref="O106:R106" si="54">O36</f>
        <v>High</v>
      </c>
      <c r="P106" s="94" t="str">
        <f t="shared" si="54"/>
        <v/>
      </c>
      <c r="Q106" s="94" t="str">
        <f t="shared" si="54"/>
        <v/>
      </c>
      <c r="R106" s="116" t="str">
        <f t="shared" si="54"/>
        <v>High</v>
      </c>
      <c r="S106" s="93" t="str">
        <f>IF(Data!AP38="","",Data!AP38)</f>
        <v/>
      </c>
      <c r="T106" s="9" t="str">
        <f t="shared" si="12"/>
        <v/>
      </c>
      <c r="U106" s="7" t="str">
        <f>IF(Data!AQ38="","",Data!AQ38)</f>
        <v/>
      </c>
      <c r="V106" s="7" t="s">
        <v>237</v>
      </c>
      <c r="W106" s="120" t="str">
        <f>IF(Data!BJ38="","",Data!BJ38)</f>
        <v/>
      </c>
    </row>
    <row r="107" spans="1:23" x14ac:dyDescent="0.25">
      <c r="A107" s="1">
        <v>38</v>
      </c>
      <c r="B107" s="66" t="s">
        <v>265</v>
      </c>
      <c r="C107" s="105" t="s">
        <v>233</v>
      </c>
      <c r="D107" s="95">
        <f>IFERROR(AVERAGE(Data!AS39:AU39),"")</f>
        <v>156.33333333333334</v>
      </c>
      <c r="E107" s="95">
        <f>IFERROR(AVERAGE(Data!AW39:AY39),"")</f>
        <v>81.099999999999994</v>
      </c>
      <c r="F107" s="95">
        <f t="shared" si="49"/>
        <v>33.183155195693772</v>
      </c>
      <c r="G107" s="94">
        <f>IFERROR(AVERAGE(Data!BB39:BC39),"")</f>
        <v>122.5</v>
      </c>
      <c r="H107" s="94">
        <f>IFERROR(AVERAGE(Data!BE39:BF39),"")</f>
        <v>91.5</v>
      </c>
      <c r="I107" s="94">
        <f>IFERROR(AVERAGE(Data!BH39:BI39),"")</f>
        <v>61.5</v>
      </c>
      <c r="J107" s="96">
        <f>IF(Data!BO39="","",Data!BO39)</f>
        <v>5.0999999999999996</v>
      </c>
      <c r="K107" s="97">
        <f>IFERROR(IF(VLOOKUP(A107,'Webneers Adult Data'!$A$1:$R$73,3,FALSE)=0,"",VLOOKUP(A107,'Webneers Adult Data'!$A$1:$R$73,3,FALSE)),0)</f>
        <v>34</v>
      </c>
      <c r="L107" s="94">
        <f>IFERROR(IF(VLOOKUP(A107,'Webneers Adult Data'!$A$1:$R$73,7,FALSE)="","",VLOOKUP(A107,'Webneers Adult Data'!$A$1:$R$73,7,FALSE)),"")</f>
        <v>1</v>
      </c>
      <c r="M107" s="94">
        <f>IFERROR(IF(VLOOKUP(A107,'Webneers Adult Data'!$A$1:$R$73,10,FALSE)=0,"",VLOOKUP(A107,'Webneers Adult Data'!$A$1:$R$73,10,FALSE)),0)</f>
        <v>12</v>
      </c>
      <c r="N107" s="94">
        <f t="shared" si="11"/>
        <v>0</v>
      </c>
      <c r="O107" s="94" t="str">
        <f t="shared" ref="O107:R107" si="55">O37</f>
        <v>High</v>
      </c>
      <c r="P107" s="94" t="str">
        <f t="shared" si="55"/>
        <v>High</v>
      </c>
      <c r="Q107" s="94" t="str">
        <f t="shared" si="55"/>
        <v>High</v>
      </c>
      <c r="R107" s="116" t="str">
        <f t="shared" si="55"/>
        <v>Low</v>
      </c>
      <c r="S107" s="93">
        <f>IF(Data!AP39="","",Data!AP39)</f>
        <v>42667</v>
      </c>
      <c r="T107" s="9">
        <f t="shared" si="12"/>
        <v>10</v>
      </c>
      <c r="U107" s="7">
        <f>IF(Data!AQ39="","",Data!AQ39)</f>
        <v>0.40625</v>
      </c>
      <c r="V107" s="7" t="s">
        <v>235</v>
      </c>
      <c r="W107" s="120" t="str">
        <f>IF(Data!BJ39="","",Data!BJ39)</f>
        <v/>
      </c>
    </row>
    <row r="108" spans="1:23" x14ac:dyDescent="0.25">
      <c r="A108" s="1">
        <v>39</v>
      </c>
      <c r="B108" s="66" t="s">
        <v>265</v>
      </c>
      <c r="C108" s="105" t="s">
        <v>233</v>
      </c>
      <c r="D108" s="95">
        <f>IFERROR(AVERAGE(Data!AS40:AU40),"")</f>
        <v>171.80000000000004</v>
      </c>
      <c r="E108" s="95">
        <f>IFERROR(AVERAGE(Data!AW40:AY40),"")</f>
        <v>80</v>
      </c>
      <c r="F108" s="95">
        <f t="shared" si="49"/>
        <v>27.104641534339535</v>
      </c>
      <c r="G108" s="94">
        <f>IFERROR(AVERAGE(Data!BB40:BC40),"")</f>
        <v>110</v>
      </c>
      <c r="H108" s="94">
        <f>IFERROR(AVERAGE(Data!BE40:BF40),"")</f>
        <v>63</v>
      </c>
      <c r="I108" s="94">
        <f>IFERROR(AVERAGE(Data!BH40:BI40),"")</f>
        <v>56.5</v>
      </c>
      <c r="J108" s="96">
        <f>IF(Data!BO40="","",Data!BO40)</f>
        <v>4.7</v>
      </c>
      <c r="K108" s="97">
        <f>IFERROR(IF(VLOOKUP(A108,'Webneers Adult Data'!$A$1:$R$73,3,FALSE)=0,"",VLOOKUP(A108,'Webneers Adult Data'!$A$1:$R$73,3,FALSE)),0)</f>
        <v>27</v>
      </c>
      <c r="L108" s="94">
        <f>IFERROR(IF(VLOOKUP(A108,'Webneers Adult Data'!$A$1:$R$73,7,FALSE)="","",VLOOKUP(A108,'Webneers Adult Data'!$A$1:$R$73,7,FALSE)),"")</f>
        <v>1</v>
      </c>
      <c r="M108" s="94">
        <f>IFERROR(IF(VLOOKUP(A108,'Webneers Adult Data'!$A$1:$R$73,10,FALSE)=0,"",VLOOKUP(A108,'Webneers Adult Data'!$A$1:$R$73,10,FALSE)),0)</f>
        <v>14</v>
      </c>
      <c r="N108" s="94">
        <f t="shared" si="11"/>
        <v>1</v>
      </c>
      <c r="O108" s="94" t="str">
        <f t="shared" ref="O108:R108" si="56">O38</f>
        <v>Mid</v>
      </c>
      <c r="P108" s="94" t="str">
        <f t="shared" si="56"/>
        <v>Mid</v>
      </c>
      <c r="Q108" s="94" t="str">
        <f t="shared" si="56"/>
        <v>Low</v>
      </c>
      <c r="R108" s="116" t="str">
        <f t="shared" si="56"/>
        <v>High</v>
      </c>
      <c r="S108" s="93">
        <f>IF(Data!AP40="","",Data!AP40)</f>
        <v>42667</v>
      </c>
      <c r="T108" s="9">
        <f t="shared" si="12"/>
        <v>10</v>
      </c>
      <c r="U108" s="7">
        <f>IF(Data!AQ40="","",Data!AQ40)</f>
        <v>0.40625</v>
      </c>
      <c r="V108" s="7" t="s">
        <v>235</v>
      </c>
      <c r="W108" s="120" t="str">
        <f>IF(Data!BJ40="","",Data!BJ40)</f>
        <v>1B</v>
      </c>
    </row>
    <row r="109" spans="1:23" x14ac:dyDescent="0.25">
      <c r="A109" s="1">
        <v>40</v>
      </c>
      <c r="B109" s="66" t="s">
        <v>265</v>
      </c>
      <c r="C109" s="105" t="s">
        <v>233</v>
      </c>
      <c r="D109" s="95">
        <f>IFERROR(AVERAGE(Data!AS41:AU41),"")</f>
        <v>146.73333333333335</v>
      </c>
      <c r="E109" s="95">
        <f>IFERROR(AVERAGE(Data!AW41:AY41),"")</f>
        <v>71.900000000000006</v>
      </c>
      <c r="F109" s="95">
        <f t="shared" si="49"/>
        <v>33.394221494050555</v>
      </c>
      <c r="G109" s="94">
        <f>IFERROR(AVERAGE(Data!BB41:BC41),"")</f>
        <v>137.5</v>
      </c>
      <c r="H109" s="94">
        <f>IFERROR(AVERAGE(Data!BE41:BF41),"")</f>
        <v>77</v>
      </c>
      <c r="I109" s="94">
        <f>IFERROR(AVERAGE(Data!BH41:BI41),"")</f>
        <v>65</v>
      </c>
      <c r="J109" s="96">
        <f>IF(Data!BO41="","",Data!BO41)</f>
        <v>7</v>
      </c>
      <c r="K109" s="97">
        <f>IFERROR(IF(VLOOKUP(A109,'Webneers Adult Data'!$A$1:$R$73,3,FALSE)=0,"",VLOOKUP(A109,'Webneers Adult Data'!$A$1:$R$73,3,FALSE)),0)</f>
        <v>61</v>
      </c>
      <c r="L109" s="94">
        <f>IFERROR(IF(VLOOKUP(A109,'Webneers Adult Data'!$A$1:$R$73,7,FALSE)="","",VLOOKUP(A109,'Webneers Adult Data'!$A$1:$R$73,7,FALSE)),"")</f>
        <v>1</v>
      </c>
      <c r="M109" s="94">
        <f>IFERROR(IF(VLOOKUP(A109,'Webneers Adult Data'!$A$1:$R$73,10,FALSE)=0,"",VLOOKUP(A109,'Webneers Adult Data'!$A$1:$R$73,10,FALSE)),0)</f>
        <v>6</v>
      </c>
      <c r="N109" s="94">
        <f t="shared" si="11"/>
        <v>0</v>
      </c>
      <c r="O109" s="94" t="str">
        <f t="shared" ref="O109:R109" si="57">O39</f>
        <v>High</v>
      </c>
      <c r="P109" s="94" t="str">
        <f t="shared" si="57"/>
        <v>High</v>
      </c>
      <c r="Q109" s="94" t="str">
        <f t="shared" si="57"/>
        <v>High</v>
      </c>
      <c r="R109" s="116" t="str">
        <f t="shared" si="57"/>
        <v>High</v>
      </c>
      <c r="S109" s="93">
        <f>IF(Data!AP41="","",Data!AP41)</f>
        <v>42667</v>
      </c>
      <c r="T109" s="9">
        <f t="shared" si="12"/>
        <v>10</v>
      </c>
      <c r="U109" s="7">
        <f>IF(Data!AQ41="","",Data!AQ41)</f>
        <v>0.40625</v>
      </c>
      <c r="V109" s="7" t="s">
        <v>235</v>
      </c>
      <c r="W109" s="120" t="str">
        <f>IF(Data!BJ41="","",Data!BJ41)</f>
        <v>1B</v>
      </c>
    </row>
    <row r="110" spans="1:23" x14ac:dyDescent="0.25">
      <c r="A110" s="1">
        <v>41</v>
      </c>
      <c r="B110" s="66" t="s">
        <v>265</v>
      </c>
      <c r="C110" s="105" t="s">
        <v>233</v>
      </c>
      <c r="D110" s="95">
        <f>IFERROR(AVERAGE(Data!AS42:AU42),"")</f>
        <v>146.33333333333334</v>
      </c>
      <c r="E110" s="95">
        <f>IFERROR(AVERAGE(Data!AW42:AY42),"")</f>
        <v>71.900000000000006</v>
      </c>
      <c r="F110" s="95">
        <f t="shared" si="49"/>
        <v>33.577036233726474</v>
      </c>
      <c r="G110" s="94">
        <f>IFERROR(AVERAGE(Data!BB42:BC42),"")</f>
        <v>96</v>
      </c>
      <c r="H110" s="94">
        <f>IFERROR(AVERAGE(Data!BE42:BF42),"")</f>
        <v>77.5</v>
      </c>
      <c r="I110" s="94">
        <f>IFERROR(AVERAGE(Data!BH42:BI42),"")</f>
        <v>82.5</v>
      </c>
      <c r="J110" s="96">
        <f>IF(Data!BO42="","",Data!BO42)</f>
        <v>5.7</v>
      </c>
      <c r="K110" s="97">
        <f>IFERROR(IF(VLOOKUP(A110,'Webneers Adult Data'!$A$1:$R$73,3,FALSE)=0,"",VLOOKUP(A110,'Webneers Adult Data'!$A$1:$R$73,3,FALSE)),0)</f>
        <v>36</v>
      </c>
      <c r="L110" s="94">
        <f>IFERROR(IF(VLOOKUP(A110,'Webneers Adult Data'!$A$1:$R$73,7,FALSE)="","",VLOOKUP(A110,'Webneers Adult Data'!$A$1:$R$73,7,FALSE)),"")</f>
        <v>1</v>
      </c>
      <c r="M110" s="94">
        <f>IFERROR(IF(VLOOKUP(A110,'Webneers Adult Data'!$A$1:$R$73,10,FALSE)=0,"",VLOOKUP(A110,'Webneers Adult Data'!$A$1:$R$73,10,FALSE)),0)</f>
        <v>9</v>
      </c>
      <c r="N110" s="94">
        <f t="shared" si="11"/>
        <v>0</v>
      </c>
      <c r="O110" s="94" t="str">
        <f t="shared" ref="O110:R110" si="58">O40</f>
        <v>High</v>
      </c>
      <c r="P110" s="94" t="str">
        <f t="shared" si="58"/>
        <v>Low</v>
      </c>
      <c r="Q110" s="94" t="str">
        <f t="shared" si="58"/>
        <v>High</v>
      </c>
      <c r="R110" s="116" t="str">
        <f t="shared" si="58"/>
        <v/>
      </c>
      <c r="S110" s="93">
        <f>IF(Data!AP42="","",Data!AP42)</f>
        <v>42667</v>
      </c>
      <c r="T110" s="9">
        <f t="shared" si="12"/>
        <v>10</v>
      </c>
      <c r="U110" s="7">
        <f>IF(Data!AQ42="","",Data!AQ42)</f>
        <v>0.40625</v>
      </c>
      <c r="V110" s="7" t="s">
        <v>235</v>
      </c>
      <c r="W110" s="120" t="str">
        <f>IF(Data!BJ42="","",Data!BJ42)</f>
        <v>1A</v>
      </c>
    </row>
    <row r="111" spans="1:23" x14ac:dyDescent="0.25">
      <c r="A111" s="1">
        <v>42</v>
      </c>
      <c r="B111" s="66" t="s">
        <v>265</v>
      </c>
      <c r="C111" s="105" t="s">
        <v>233</v>
      </c>
      <c r="D111" s="95">
        <f>IFERROR(AVERAGE(Data!AS43:AU43),"")</f>
        <v>150.86666666666667</v>
      </c>
      <c r="E111" s="95">
        <f>IFERROR(AVERAGE(Data!AW43:AY43),"")</f>
        <v>52.6</v>
      </c>
      <c r="F111" s="95">
        <f t="shared" si="49"/>
        <v>23.109957902189908</v>
      </c>
      <c r="G111" s="94">
        <f>IFERROR(AVERAGE(Data!BB43:BC43),"")</f>
        <v>92.5</v>
      </c>
      <c r="H111" s="94">
        <f>IFERROR(AVERAGE(Data!BE43:BF43),"")</f>
        <v>66</v>
      </c>
      <c r="I111" s="94">
        <f>IFERROR(AVERAGE(Data!BH43:BI43),"")</f>
        <v>82.5</v>
      </c>
      <c r="J111" s="96">
        <f>IF(Data!BO43="","",Data!BO43)</f>
        <v>4.5</v>
      </c>
      <c r="K111" s="97">
        <f>IFERROR(IF(VLOOKUP(A111,'Webneers Adult Data'!$A$1:$R$73,3,FALSE)=0,"",VLOOKUP(A111,'Webneers Adult Data'!$A$1:$R$73,3,FALSE)),0)</f>
        <v>38</v>
      </c>
      <c r="L111" s="94">
        <f>IFERROR(IF(VLOOKUP(A111,'Webneers Adult Data'!$A$1:$R$73,7,FALSE)="","",VLOOKUP(A111,'Webneers Adult Data'!$A$1:$R$73,7,FALSE)),"")</f>
        <v>0</v>
      </c>
      <c r="M111" s="94">
        <f>IFERROR(IF(VLOOKUP(A111,'Webneers Adult Data'!$A$1:$R$73,10,FALSE)=0,"",VLOOKUP(A111,'Webneers Adult Data'!$A$1:$R$73,10,FALSE)),0)</f>
        <v>12</v>
      </c>
      <c r="N111" s="94">
        <f t="shared" si="11"/>
        <v>0</v>
      </c>
      <c r="O111" s="94" t="str">
        <f t="shared" ref="O111:R111" si="59">O41</f>
        <v>Low</v>
      </c>
      <c r="P111" s="94" t="str">
        <f t="shared" si="59"/>
        <v>Low</v>
      </c>
      <c r="Q111" s="94" t="str">
        <f t="shared" si="59"/>
        <v>Low</v>
      </c>
      <c r="R111" s="116" t="str">
        <f t="shared" si="59"/>
        <v>Low</v>
      </c>
      <c r="S111" s="93">
        <f>IF(Data!AP43="","",Data!AP43)</f>
        <v>42675</v>
      </c>
      <c r="T111" s="9">
        <f t="shared" si="12"/>
        <v>11</v>
      </c>
      <c r="U111" s="7">
        <f>IF(Data!AQ43="","",Data!AQ43)</f>
        <v>0.45833333333333331</v>
      </c>
      <c r="V111" s="7" t="s">
        <v>235</v>
      </c>
      <c r="W111" s="120" t="str">
        <f>IF(Data!BJ43="","",Data!BJ43)</f>
        <v>3B</v>
      </c>
    </row>
    <row r="112" spans="1:23" x14ac:dyDescent="0.25">
      <c r="A112" s="1">
        <v>43</v>
      </c>
      <c r="B112" s="66" t="s">
        <v>265</v>
      </c>
      <c r="C112" s="105" t="s">
        <v>233</v>
      </c>
      <c r="D112" s="95">
        <f>IFERROR(AVERAGE(Data!AS44:AU44),"")</f>
        <v>160.63333333333333</v>
      </c>
      <c r="E112" s="95">
        <f>IFERROR(AVERAGE(Data!AW44:AY44),"")</f>
        <v>63.6</v>
      </c>
      <c r="F112" s="95">
        <f t="shared" si="49"/>
        <v>24.648231965182788</v>
      </c>
      <c r="G112" s="94">
        <f>IFERROR(AVERAGE(Data!BB44:BC44),"")</f>
        <v>124</v>
      </c>
      <c r="H112" s="94">
        <f>IFERROR(AVERAGE(Data!BE44:BF44),"")</f>
        <v>90.5</v>
      </c>
      <c r="I112" s="94">
        <f>IFERROR(AVERAGE(Data!BH44:BI44),"")</f>
        <v>78.5</v>
      </c>
      <c r="J112" s="96">
        <f>IF(Data!BO44="","",Data!BO44)</f>
        <v>5.5</v>
      </c>
      <c r="K112" s="97">
        <f>IFERROR(IF(VLOOKUP(A112,'Webneers Adult Data'!$A$1:$R$73,3,FALSE)=0,"",VLOOKUP(A112,'Webneers Adult Data'!$A$1:$R$73,3,FALSE)),0)</f>
        <v>32</v>
      </c>
      <c r="L112" s="94">
        <f>IFERROR(IF(VLOOKUP(A112,'Webneers Adult Data'!$A$1:$R$73,7,FALSE)="","",VLOOKUP(A112,'Webneers Adult Data'!$A$1:$R$73,7,FALSE)),"")</f>
        <v>0</v>
      </c>
      <c r="M112" s="94">
        <f>IFERROR(IF(VLOOKUP(A112,'Webneers Adult Data'!$A$1:$R$73,10,FALSE)=0,"",VLOOKUP(A112,'Webneers Adult Data'!$A$1:$R$73,10,FALSE)),0)</f>
        <v>15</v>
      </c>
      <c r="N112" s="94">
        <f t="shared" si="11"/>
        <v>1</v>
      </c>
      <c r="O112" s="94" t="str">
        <f t="shared" ref="O112:R112" si="60">O42</f>
        <v>Low</v>
      </c>
      <c r="P112" s="94" t="str">
        <f t="shared" si="60"/>
        <v>Mid</v>
      </c>
      <c r="Q112" s="94" t="str">
        <f t="shared" si="60"/>
        <v>Mid</v>
      </c>
      <c r="R112" s="116" t="str">
        <f t="shared" si="60"/>
        <v>Mid</v>
      </c>
      <c r="S112" s="93">
        <f>IF(Data!AP44="","",Data!AP44)</f>
        <v>42675</v>
      </c>
      <c r="T112" s="9">
        <f t="shared" si="12"/>
        <v>11</v>
      </c>
      <c r="U112" s="7">
        <f>IF(Data!AQ44="","",Data!AQ44)</f>
        <v>0.45833333333333331</v>
      </c>
      <c r="V112" s="7" t="s">
        <v>235</v>
      </c>
      <c r="W112" s="120" t="str">
        <f>IF(Data!BJ44="","",Data!BJ44)</f>
        <v/>
      </c>
    </row>
    <row r="113" spans="1:23" x14ac:dyDescent="0.25">
      <c r="A113" s="1">
        <v>44</v>
      </c>
      <c r="B113" s="66" t="s">
        <v>265</v>
      </c>
      <c r="C113" s="105" t="s">
        <v>233</v>
      </c>
      <c r="D113" s="95" t="str">
        <f>IFERROR(AVERAGE(Data!AS45:AU45),"")</f>
        <v/>
      </c>
      <c r="E113" s="95" t="str">
        <f>IFERROR(AVERAGE(Data!AW45:AY45),"")</f>
        <v/>
      </c>
      <c r="F113" s="95" t="str">
        <f t="shared" si="49"/>
        <v/>
      </c>
      <c r="G113" s="94" t="str">
        <f>IFERROR(AVERAGE(Data!BB45:BC45),"")</f>
        <v/>
      </c>
      <c r="H113" s="94" t="str">
        <f>IFERROR(AVERAGE(Data!BE45:BF45),"")</f>
        <v/>
      </c>
      <c r="I113" s="94" t="str">
        <f>IFERROR(AVERAGE(Data!BH45:BI45),"")</f>
        <v/>
      </c>
      <c r="J113" s="96" t="str">
        <f>IF(Data!BO45="","",Data!BO45)</f>
        <v/>
      </c>
      <c r="K113" s="97">
        <f>IFERROR(IF(VLOOKUP(A113,'Webneers Adult Data'!$A$1:$R$73,3,FALSE)=0,"",VLOOKUP(A113,'Webneers Adult Data'!$A$1:$R$73,3,FALSE)),0)</f>
        <v>53</v>
      </c>
      <c r="L113" s="94">
        <f>IFERROR(IF(VLOOKUP(A113,'Webneers Adult Data'!$A$1:$R$73,7,FALSE)="","",VLOOKUP(A113,'Webneers Adult Data'!$A$1:$R$73,7,FALSE)),"")</f>
        <v>1</v>
      </c>
      <c r="M113" s="94">
        <f>IFERROR(IF(VLOOKUP(A113,'Webneers Adult Data'!$A$1:$R$73,10,FALSE)=0,"",VLOOKUP(A113,'Webneers Adult Data'!$A$1:$R$73,10,FALSE)),0)</f>
        <v>6</v>
      </c>
      <c r="N113" s="94">
        <f t="shared" si="11"/>
        <v>0</v>
      </c>
      <c r="O113" s="94" t="str">
        <f t="shared" ref="O113:R113" si="61">O43</f>
        <v>Mid</v>
      </c>
      <c r="P113" s="94" t="str">
        <f t="shared" si="61"/>
        <v>High</v>
      </c>
      <c r="Q113" s="94" t="str">
        <f t="shared" si="61"/>
        <v>High</v>
      </c>
      <c r="R113" s="116" t="str">
        <f t="shared" si="61"/>
        <v/>
      </c>
      <c r="S113" s="93" t="str">
        <f>IF(Data!AP45="","",Data!AP45)</f>
        <v/>
      </c>
      <c r="T113" s="9" t="str">
        <f t="shared" si="12"/>
        <v/>
      </c>
      <c r="U113" s="7" t="str">
        <f>IF(Data!AQ45="","",Data!AQ45)</f>
        <v/>
      </c>
      <c r="V113" s="7" t="s">
        <v>237</v>
      </c>
      <c r="W113" s="120" t="str">
        <f>IF(Data!BJ45="","",Data!BJ45)</f>
        <v/>
      </c>
    </row>
    <row r="114" spans="1:23" x14ac:dyDescent="0.25">
      <c r="A114" s="1">
        <v>45</v>
      </c>
      <c r="B114" s="66" t="s">
        <v>265</v>
      </c>
      <c r="C114" s="105" t="s">
        <v>233</v>
      </c>
      <c r="D114" s="95">
        <f>IFERROR(AVERAGE(Data!AS46:AU46),"")</f>
        <v>161.19999999999999</v>
      </c>
      <c r="E114" s="95">
        <f>IFERROR(AVERAGE(Data!AW46:AY46),"")</f>
        <v>60.5</v>
      </c>
      <c r="F114" s="95">
        <f t="shared" si="49"/>
        <v>23.28226883978105</v>
      </c>
      <c r="G114" s="94">
        <f>IFERROR(AVERAGE(Data!BB46:BC46),"")</f>
        <v>95</v>
      </c>
      <c r="H114" s="94">
        <f>IFERROR(AVERAGE(Data!BE46:BF46),"")</f>
        <v>77</v>
      </c>
      <c r="I114" s="94">
        <f>IFERROR(AVERAGE(Data!BH46:BI46),"")</f>
        <v>90</v>
      </c>
      <c r="J114" s="96">
        <f>IF(Data!BO46="","",Data!BO46)</f>
        <v>5.0999999999999996</v>
      </c>
      <c r="K114" s="97">
        <f>IFERROR(IF(VLOOKUP(A114,'Webneers Adult Data'!$A$1:$R$73,3,FALSE)=0,"",VLOOKUP(A114,'Webneers Adult Data'!$A$1:$R$73,3,FALSE)),0)</f>
        <v>31</v>
      </c>
      <c r="L114" s="94">
        <f>IFERROR(IF(VLOOKUP(A114,'Webneers Adult Data'!$A$1:$R$73,7,FALSE)="","",VLOOKUP(A114,'Webneers Adult Data'!$A$1:$R$73,7,FALSE)),"")</f>
        <v>1</v>
      </c>
      <c r="M114" s="94">
        <f>IFERROR(IF(VLOOKUP(A114,'Webneers Adult Data'!$A$1:$R$73,10,FALSE)=0,"",VLOOKUP(A114,'Webneers Adult Data'!$A$1:$R$73,10,FALSE)),0)</f>
        <v>15</v>
      </c>
      <c r="N114" s="94">
        <f t="shared" si="11"/>
        <v>1</v>
      </c>
      <c r="O114" s="94" t="str">
        <f t="shared" ref="O114:R114" si="62">O44</f>
        <v>Low</v>
      </c>
      <c r="P114" s="94" t="str">
        <f t="shared" si="62"/>
        <v>Low</v>
      </c>
      <c r="Q114" s="94" t="str">
        <f t="shared" si="62"/>
        <v>Low</v>
      </c>
      <c r="R114" s="116" t="str">
        <f t="shared" si="62"/>
        <v>Low</v>
      </c>
      <c r="S114" s="93">
        <f>IF(Data!AP46="","",Data!AP46)</f>
        <v>42675</v>
      </c>
      <c r="T114" s="9">
        <f t="shared" si="12"/>
        <v>11</v>
      </c>
      <c r="U114" s="7">
        <f>IF(Data!AQ46="","",Data!AQ46)</f>
        <v>0.45833333333333331</v>
      </c>
      <c r="V114" s="7" t="s">
        <v>235</v>
      </c>
      <c r="W114" s="120" t="str">
        <f>IF(Data!BJ46="","",Data!BJ46)</f>
        <v/>
      </c>
    </row>
    <row r="115" spans="1:23" x14ac:dyDescent="0.25">
      <c r="A115" s="1">
        <v>46</v>
      </c>
      <c r="B115" s="66" t="s">
        <v>265</v>
      </c>
      <c r="C115" s="105" t="s">
        <v>233</v>
      </c>
      <c r="D115" s="95" t="str">
        <f>IFERROR(AVERAGE(Data!AS47:AU47),"")</f>
        <v/>
      </c>
      <c r="E115" s="95" t="str">
        <f>IFERROR(AVERAGE(Data!AW47:AY47),"")</f>
        <v/>
      </c>
      <c r="F115" s="95" t="str">
        <f t="shared" si="49"/>
        <v/>
      </c>
      <c r="G115" s="94" t="str">
        <f>IFERROR(AVERAGE(Data!BB47:BC47),"")</f>
        <v/>
      </c>
      <c r="H115" s="94" t="str">
        <f>IFERROR(AVERAGE(Data!BE47:BF47),"")</f>
        <v/>
      </c>
      <c r="I115" s="94" t="str">
        <f>IFERROR(AVERAGE(Data!BH47:BI47),"")</f>
        <v/>
      </c>
      <c r="J115" s="96" t="str">
        <f>IF(Data!BO47="","",Data!BO47)</f>
        <v/>
      </c>
      <c r="K115" s="97">
        <f>IFERROR(IF(VLOOKUP(A115,'Webneers Adult Data'!$A$1:$R$73,3,FALSE)=0,"",VLOOKUP(A115,'Webneers Adult Data'!$A$1:$R$73,3,FALSE)),0)</f>
        <v>27</v>
      </c>
      <c r="L115" s="94">
        <f>IFERROR(IF(VLOOKUP(A115,'Webneers Adult Data'!$A$1:$R$73,7,FALSE)="","",VLOOKUP(A115,'Webneers Adult Data'!$A$1:$R$73,7,FALSE)),"")</f>
        <v>1</v>
      </c>
      <c r="M115" s="94">
        <f>IFERROR(IF(VLOOKUP(A115,'Webneers Adult Data'!$A$1:$R$73,10,FALSE)=0,"",VLOOKUP(A115,'Webneers Adult Data'!$A$1:$R$73,10,FALSE)),0)</f>
        <v>9</v>
      </c>
      <c r="N115" s="94">
        <f t="shared" si="11"/>
        <v>0</v>
      </c>
      <c r="O115" s="94" t="str">
        <f t="shared" ref="O115:R115" si="63">O45</f>
        <v>High</v>
      </c>
      <c r="P115" s="94" t="str">
        <f t="shared" si="63"/>
        <v>Mid</v>
      </c>
      <c r="Q115" s="94" t="str">
        <f t="shared" si="63"/>
        <v>High</v>
      </c>
      <c r="R115" s="116" t="str">
        <f t="shared" si="63"/>
        <v>Mid</v>
      </c>
      <c r="S115" s="93" t="str">
        <f>IF(Data!AP47="","",Data!AP47)</f>
        <v/>
      </c>
      <c r="T115" s="9" t="str">
        <f t="shared" si="12"/>
        <v/>
      </c>
      <c r="U115" s="7" t="str">
        <f>IF(Data!AQ47="","",Data!AQ47)</f>
        <v/>
      </c>
      <c r="V115" s="7" t="s">
        <v>237</v>
      </c>
      <c r="W115" s="120" t="str">
        <f>IF(Data!BJ47="","",Data!BJ47)</f>
        <v/>
      </c>
    </row>
    <row r="116" spans="1:23" x14ac:dyDescent="0.25">
      <c r="A116" s="1">
        <v>47</v>
      </c>
      <c r="B116" s="66" t="s">
        <v>265</v>
      </c>
      <c r="C116" s="105" t="s">
        <v>233</v>
      </c>
      <c r="D116" s="95" t="str">
        <f>IFERROR(AVERAGE(Data!AS48:AU48),"")</f>
        <v/>
      </c>
      <c r="E116" s="95" t="str">
        <f>IFERROR(AVERAGE(Data!AW48:AY48),"")</f>
        <v/>
      </c>
      <c r="F116" s="95" t="str">
        <f t="shared" si="49"/>
        <v/>
      </c>
      <c r="G116" s="94" t="str">
        <f>IFERROR(AVERAGE(Data!BB48:BC48),"")</f>
        <v/>
      </c>
      <c r="H116" s="94" t="str">
        <f>IFERROR(AVERAGE(Data!BE48:BF48),"")</f>
        <v/>
      </c>
      <c r="I116" s="94" t="str">
        <f>IFERROR(AVERAGE(Data!BH48:BI48),"")</f>
        <v/>
      </c>
      <c r="J116" s="96" t="str">
        <f>IF(Data!BO48="","",Data!BO48)</f>
        <v/>
      </c>
      <c r="K116" s="97" t="str">
        <f>IFERROR(IF(VLOOKUP(A116,'Webneers Adult Data'!$A$1:$R$73,3,FALSE)=0,"",VLOOKUP(A116,'Webneers Adult Data'!$A$1:$R$73,3,FALSE)),0)</f>
        <v/>
      </c>
      <c r="L116" s="94" t="str">
        <f>IFERROR(IF(VLOOKUP(A116,'Webneers Adult Data'!$A$1:$R$73,7,FALSE)="","",VLOOKUP(A116,'Webneers Adult Data'!$A$1:$R$73,7,FALSE)),"")</f>
        <v/>
      </c>
      <c r="M116" s="94" t="str">
        <f>IFERROR(IF(VLOOKUP(A116,'Webneers Adult Data'!$A$1:$R$73,10,FALSE)=0,"",VLOOKUP(A116,'Webneers Adult Data'!$A$1:$R$73,10,FALSE)),0)</f>
        <v/>
      </c>
      <c r="N116" s="94" t="str">
        <f t="shared" si="11"/>
        <v/>
      </c>
      <c r="O116" s="94" t="str">
        <f t="shared" ref="O116:R116" si="64">O46</f>
        <v>Mid</v>
      </c>
      <c r="P116" s="94" t="str">
        <f t="shared" si="64"/>
        <v/>
      </c>
      <c r="Q116" s="94" t="str">
        <f t="shared" si="64"/>
        <v/>
      </c>
      <c r="R116" s="116" t="str">
        <f t="shared" si="64"/>
        <v/>
      </c>
      <c r="S116" s="93" t="str">
        <f>IF(Data!AP48="","",Data!AP48)</f>
        <v/>
      </c>
      <c r="T116" s="9" t="str">
        <f t="shared" si="12"/>
        <v/>
      </c>
      <c r="U116" s="7" t="str">
        <f>IF(Data!AQ48="","",Data!AQ48)</f>
        <v/>
      </c>
      <c r="V116" s="7" t="s">
        <v>237</v>
      </c>
      <c r="W116" s="120" t="str">
        <f>IF(Data!BJ48="","",Data!BJ48)</f>
        <v/>
      </c>
    </row>
    <row r="117" spans="1:23" x14ac:dyDescent="0.25">
      <c r="A117" s="1">
        <v>48</v>
      </c>
      <c r="B117" s="66" t="s">
        <v>265</v>
      </c>
      <c r="C117" s="105" t="s">
        <v>233</v>
      </c>
      <c r="D117" s="95">
        <f>IFERROR(AVERAGE(Data!AS49:AU49),"")</f>
        <v>161.73333333333332</v>
      </c>
      <c r="E117" s="95">
        <f>IFERROR(AVERAGE(Data!AW49:AY49),"")</f>
        <v>76.7</v>
      </c>
      <c r="F117" s="95">
        <f t="shared" si="49"/>
        <v>29.322182266990811</v>
      </c>
      <c r="G117" s="94">
        <f>IFERROR(AVERAGE(Data!BB49:BC49),"")</f>
        <v>92.5</v>
      </c>
      <c r="H117" s="94">
        <f>IFERROR(AVERAGE(Data!BE49:BF49),"")</f>
        <v>72</v>
      </c>
      <c r="I117" s="94">
        <f>IFERROR(AVERAGE(Data!BH49:BI49),"")</f>
        <v>74.5</v>
      </c>
      <c r="J117" s="96">
        <f>IF(Data!BO49="","",Data!BO49)</f>
        <v>5.6</v>
      </c>
      <c r="K117" s="97">
        <f>IFERROR(IF(VLOOKUP(A117,'Webneers Adult Data'!$A$1:$R$73,3,FALSE)=0,"",VLOOKUP(A117,'Webneers Adult Data'!$A$1:$R$73,3,FALSE)),0)</f>
        <v>38</v>
      </c>
      <c r="L117" s="94">
        <f>IFERROR(IF(VLOOKUP(A117,'Webneers Adult Data'!$A$1:$R$73,7,FALSE)="","",VLOOKUP(A117,'Webneers Adult Data'!$A$1:$R$73,7,FALSE)),"")</f>
        <v>1</v>
      </c>
      <c r="M117" s="94">
        <f>IFERROR(IF(VLOOKUP(A117,'Webneers Adult Data'!$A$1:$R$73,10,FALSE)=0,"",VLOOKUP(A117,'Webneers Adult Data'!$A$1:$R$73,10,FALSE)),0)</f>
        <v>12</v>
      </c>
      <c r="N117" s="94">
        <f t="shared" si="11"/>
        <v>0</v>
      </c>
      <c r="O117" s="94" t="str">
        <f t="shared" ref="O117:R117" si="65">O47</f>
        <v>Mid</v>
      </c>
      <c r="P117" s="94" t="str">
        <f t="shared" si="65"/>
        <v>Mid</v>
      </c>
      <c r="Q117" s="94" t="str">
        <f t="shared" si="65"/>
        <v>Mid</v>
      </c>
      <c r="R117" s="116" t="str">
        <f t="shared" si="65"/>
        <v>High</v>
      </c>
      <c r="S117" s="93">
        <f>IF(Data!AP49="","",Data!AP49)</f>
        <v>42675</v>
      </c>
      <c r="T117" s="9">
        <f t="shared" si="12"/>
        <v>11</v>
      </c>
      <c r="U117" s="7">
        <f>IF(Data!AQ49="","",Data!AQ49)</f>
        <v>0.45833333333333331</v>
      </c>
      <c r="V117" s="7" t="s">
        <v>235</v>
      </c>
      <c r="W117" s="120" t="str">
        <f>IF(Data!BJ49="","",Data!BJ49)</f>
        <v>3D</v>
      </c>
    </row>
    <row r="118" spans="1:23" x14ac:dyDescent="0.25">
      <c r="A118" s="1">
        <v>49</v>
      </c>
      <c r="B118" s="66" t="s">
        <v>265</v>
      </c>
      <c r="C118" s="105" t="s">
        <v>233</v>
      </c>
      <c r="D118" s="95">
        <f>IFERROR(AVERAGE(Data!AS50:AU50),"")</f>
        <v>155.23333333333332</v>
      </c>
      <c r="E118" s="95">
        <f>IFERROR(AVERAGE(Data!AW50:AY50),"")</f>
        <v>58.20000000000001</v>
      </c>
      <c r="F118" s="95">
        <f t="shared" si="49"/>
        <v>24.151995451420309</v>
      </c>
      <c r="G118" s="94">
        <f>IFERROR(AVERAGE(Data!BB50:BC50),"")</f>
        <v>100.5</v>
      </c>
      <c r="H118" s="94">
        <f>IFERROR(AVERAGE(Data!BE50:BF50),"")</f>
        <v>76.5</v>
      </c>
      <c r="I118" s="94">
        <f>IFERROR(AVERAGE(Data!BH50:BI50),"")</f>
        <v>57</v>
      </c>
      <c r="J118" s="96">
        <f>IF(Data!BO50="","",Data!BO50)</f>
        <v>5</v>
      </c>
      <c r="K118" s="97">
        <f>IFERROR(IF(VLOOKUP(A118,'Webneers Adult Data'!$A$1:$R$73,3,FALSE)=0,"",VLOOKUP(A118,'Webneers Adult Data'!$A$1:$R$73,3,FALSE)),0)</f>
        <v>28</v>
      </c>
      <c r="L118" s="94">
        <f>IFERROR(IF(VLOOKUP(A118,'Webneers Adult Data'!$A$1:$R$73,7,FALSE)="","",VLOOKUP(A118,'Webneers Adult Data'!$A$1:$R$73,7,FALSE)),"")</f>
        <v>1</v>
      </c>
      <c r="M118" s="94">
        <f>IFERROR(IF(VLOOKUP(A118,'Webneers Adult Data'!$A$1:$R$73,10,FALSE)=0,"",VLOOKUP(A118,'Webneers Adult Data'!$A$1:$R$73,10,FALSE)),0)</f>
        <v>12</v>
      </c>
      <c r="N118" s="94">
        <f t="shared" si="11"/>
        <v>0</v>
      </c>
      <c r="O118" s="94" t="str">
        <f t="shared" ref="O118:R118" si="66">O48</f>
        <v>Low</v>
      </c>
      <c r="P118" s="94" t="str">
        <f t="shared" si="66"/>
        <v>Mid</v>
      </c>
      <c r="Q118" s="94" t="str">
        <f t="shared" si="66"/>
        <v>Low</v>
      </c>
      <c r="R118" s="116" t="str">
        <f t="shared" si="66"/>
        <v>High</v>
      </c>
      <c r="S118" s="93">
        <f>IF(Data!AP50="","",Data!AP50)</f>
        <v>42675</v>
      </c>
      <c r="T118" s="9">
        <f t="shared" si="12"/>
        <v>11</v>
      </c>
      <c r="U118" s="7">
        <f>IF(Data!AQ50="","",Data!AQ50)</f>
        <v>0.45833333333333331</v>
      </c>
      <c r="V118" s="7" t="s">
        <v>235</v>
      </c>
      <c r="W118" s="120" t="str">
        <f>IF(Data!BJ50="","",Data!BJ50)</f>
        <v>3A</v>
      </c>
    </row>
    <row r="119" spans="1:23" x14ac:dyDescent="0.25">
      <c r="A119" s="1">
        <v>50</v>
      </c>
      <c r="B119" s="66" t="s">
        <v>265</v>
      </c>
      <c r="C119" s="105" t="s">
        <v>233</v>
      </c>
      <c r="D119" s="95">
        <f>IFERROR(AVERAGE(Data!AS51:AU51),"")</f>
        <v>152.63333333333333</v>
      </c>
      <c r="E119" s="95">
        <f>IFERROR(AVERAGE(Data!AW51:AY51),"")</f>
        <v>58.29999999999999</v>
      </c>
      <c r="F119" s="95">
        <f t="shared" si="49"/>
        <v>25.024751706721922</v>
      </c>
      <c r="G119" s="94">
        <f>IFERROR(AVERAGE(Data!BB51:BC51),"")</f>
        <v>95.5</v>
      </c>
      <c r="H119" s="94">
        <f>IFERROR(AVERAGE(Data!BE51:BF51),"")</f>
        <v>69</v>
      </c>
      <c r="I119" s="94">
        <f>IFERROR(AVERAGE(Data!BH51:BI51),"")</f>
        <v>70.5</v>
      </c>
      <c r="J119" s="96">
        <f>IF(Data!BO51="","",Data!BO51)</f>
        <v>4.7</v>
      </c>
      <c r="K119" s="97">
        <f>IFERROR(IF(VLOOKUP(A119,'Webneers Adult Data'!$A$1:$R$73,3,FALSE)=0,"",VLOOKUP(A119,'Webneers Adult Data'!$A$1:$R$73,3,FALSE)),0)</f>
        <v>32</v>
      </c>
      <c r="L119" s="94">
        <f>IFERROR(IF(VLOOKUP(A119,'Webneers Adult Data'!$A$1:$R$73,7,FALSE)="","",VLOOKUP(A119,'Webneers Adult Data'!$A$1:$R$73,7,FALSE)),"")</f>
        <v>0</v>
      </c>
      <c r="M119" s="94">
        <f>IFERROR(IF(VLOOKUP(A119,'Webneers Adult Data'!$A$1:$R$73,10,FALSE)=0,"",VLOOKUP(A119,'Webneers Adult Data'!$A$1:$R$73,10,FALSE)),0)</f>
        <v>14</v>
      </c>
      <c r="N119" s="94">
        <f t="shared" si="11"/>
        <v>1</v>
      </c>
      <c r="O119" s="94" t="str">
        <f t="shared" ref="O119:R119" si="67">O49</f>
        <v>Low</v>
      </c>
      <c r="P119" s="94" t="str">
        <f t="shared" si="67"/>
        <v>Low</v>
      </c>
      <c r="Q119" s="94" t="str">
        <f t="shared" si="67"/>
        <v>Low</v>
      </c>
      <c r="R119" s="116" t="str">
        <f t="shared" si="67"/>
        <v>Low</v>
      </c>
      <c r="S119" s="93">
        <f>IF(Data!AP51="","",Data!AP51)</f>
        <v>42675</v>
      </c>
      <c r="T119" s="9">
        <f t="shared" si="12"/>
        <v>11</v>
      </c>
      <c r="U119" s="7">
        <f>IF(Data!AQ51="","",Data!AQ51)</f>
        <v>0.45833333333333331</v>
      </c>
      <c r="V119" s="7" t="s">
        <v>235</v>
      </c>
      <c r="W119" s="120" t="str">
        <f>IF(Data!BJ51="","",Data!BJ51)</f>
        <v/>
      </c>
    </row>
    <row r="120" spans="1:23" x14ac:dyDescent="0.25">
      <c r="A120" s="1">
        <v>51</v>
      </c>
      <c r="B120" s="66" t="s">
        <v>265</v>
      </c>
      <c r="C120" s="105" t="s">
        <v>233</v>
      </c>
      <c r="D120" s="95">
        <f>IFERROR(AVERAGE(Data!AS52:AU52),"")</f>
        <v>155.96666666666667</v>
      </c>
      <c r="E120" s="95">
        <f>IFERROR(AVERAGE(Data!AW52:AY52),"")</f>
        <v>61.79999999999999</v>
      </c>
      <c r="F120" s="95">
        <f t="shared" si="49"/>
        <v>25.405333137593807</v>
      </c>
      <c r="G120" s="94">
        <f>IFERROR(AVERAGE(Data!BB52:BC52),"")</f>
        <v>95.5</v>
      </c>
      <c r="H120" s="94">
        <f>IFERROR(AVERAGE(Data!BE52:BF52),"")</f>
        <v>68</v>
      </c>
      <c r="I120" s="94">
        <f>IFERROR(AVERAGE(Data!BH52:BI52),"")</f>
        <v>80</v>
      </c>
      <c r="J120" s="96" t="str">
        <f>IF(Data!BO52="","",Data!BO52)</f>
        <v/>
      </c>
      <c r="K120" s="97">
        <f>IFERROR(IF(VLOOKUP(A120,'Webneers Adult Data'!$A$1:$R$73,3,FALSE)=0,"",VLOOKUP(A120,'Webneers Adult Data'!$A$1:$R$73,3,FALSE)),0)</f>
        <v>25</v>
      </c>
      <c r="L120" s="94">
        <f>IFERROR(IF(VLOOKUP(A120,'Webneers Adult Data'!$A$1:$R$73,7,FALSE)="","",VLOOKUP(A120,'Webneers Adult Data'!$A$1:$R$73,7,FALSE)),"")</f>
        <v>0</v>
      </c>
      <c r="M120" s="94">
        <f>IFERROR(IF(VLOOKUP(A120,'Webneers Adult Data'!$A$1:$R$73,10,FALSE)=0,"",VLOOKUP(A120,'Webneers Adult Data'!$A$1:$R$73,10,FALSE)),0)</f>
        <v>12</v>
      </c>
      <c r="N120" s="94">
        <f t="shared" si="11"/>
        <v>0</v>
      </c>
      <c r="O120" s="94" t="str">
        <f t="shared" ref="O120:R120" si="68">O50</f>
        <v>Low</v>
      </c>
      <c r="P120" s="94" t="str">
        <f t="shared" si="68"/>
        <v>Low</v>
      </c>
      <c r="Q120" s="94" t="str">
        <f t="shared" si="68"/>
        <v>Low</v>
      </c>
      <c r="R120" s="116" t="str">
        <f t="shared" si="68"/>
        <v>Low</v>
      </c>
      <c r="S120" s="93">
        <f>IF(Data!AP52="","",Data!AP52)</f>
        <v>42675</v>
      </c>
      <c r="T120" s="9">
        <f t="shared" si="12"/>
        <v>11</v>
      </c>
      <c r="U120" s="7">
        <f>IF(Data!AQ52="","",Data!AQ52)</f>
        <v>0.45833333333333331</v>
      </c>
      <c r="V120" s="7" t="s">
        <v>235</v>
      </c>
      <c r="W120" s="120" t="str">
        <f>IF(Data!BJ52="","",Data!BJ52)</f>
        <v/>
      </c>
    </row>
    <row r="121" spans="1:23" x14ac:dyDescent="0.25">
      <c r="A121" s="1">
        <v>52</v>
      </c>
      <c r="B121" s="66" t="s">
        <v>265</v>
      </c>
      <c r="C121" s="105" t="s">
        <v>233</v>
      </c>
      <c r="D121" s="95" t="str">
        <f>IFERROR(AVERAGE(Data!AS53:AU53),"")</f>
        <v/>
      </c>
      <c r="E121" s="95" t="str">
        <f>IFERROR(AVERAGE(Data!AW53:AY53),"")</f>
        <v/>
      </c>
      <c r="F121" s="95" t="str">
        <f t="shared" si="49"/>
        <v/>
      </c>
      <c r="G121" s="94" t="str">
        <f>IFERROR(AVERAGE(Data!BB53:BC53),"")</f>
        <v/>
      </c>
      <c r="H121" s="94" t="str">
        <f>IFERROR(AVERAGE(Data!BE53:BF53),"")</f>
        <v/>
      </c>
      <c r="I121" s="94" t="str">
        <f>IFERROR(AVERAGE(Data!BH53:BI53),"")</f>
        <v/>
      </c>
      <c r="J121" s="96" t="str">
        <f>IF(Data!BO53="","",Data!BO53)</f>
        <v/>
      </c>
      <c r="K121" s="97">
        <f>IFERROR(IF(VLOOKUP(A121,'Webneers Adult Data'!$A$1:$R$73,3,FALSE)=0,"",VLOOKUP(A121,'Webneers Adult Data'!$A$1:$R$73,3,FALSE)),0)</f>
        <v>27</v>
      </c>
      <c r="L121" s="94">
        <f>IFERROR(IF(VLOOKUP(A121,'Webneers Adult Data'!$A$1:$R$73,7,FALSE)="","",VLOOKUP(A121,'Webneers Adult Data'!$A$1:$R$73,7,FALSE)),"")</f>
        <v>1</v>
      </c>
      <c r="M121" s="94">
        <f>IFERROR(IF(VLOOKUP(A121,'Webneers Adult Data'!$A$1:$R$73,10,FALSE)=0,"",VLOOKUP(A121,'Webneers Adult Data'!$A$1:$R$73,10,FALSE)),0)</f>
        <v>14</v>
      </c>
      <c r="N121" s="94">
        <f t="shared" si="11"/>
        <v>1</v>
      </c>
      <c r="O121" s="94" t="str">
        <f t="shared" ref="O121:R121" si="69">O51</f>
        <v>Mid</v>
      </c>
      <c r="P121" s="94" t="str">
        <f t="shared" si="69"/>
        <v>Mid</v>
      </c>
      <c r="Q121" s="94" t="str">
        <f t="shared" si="69"/>
        <v>Mid</v>
      </c>
      <c r="R121" s="116" t="str">
        <f t="shared" si="69"/>
        <v/>
      </c>
      <c r="S121" s="93" t="str">
        <f>IF(Data!AP53="","",Data!AP53)</f>
        <v/>
      </c>
      <c r="T121" s="9" t="str">
        <f t="shared" si="12"/>
        <v/>
      </c>
      <c r="U121" s="7" t="str">
        <f>IF(Data!AQ53="","",Data!AQ53)</f>
        <v/>
      </c>
      <c r="V121" s="7" t="s">
        <v>237</v>
      </c>
      <c r="W121" s="120" t="str">
        <f>IF(Data!BJ53="","",Data!BJ53)</f>
        <v/>
      </c>
    </row>
    <row r="122" spans="1:23" x14ac:dyDescent="0.25">
      <c r="A122" s="1">
        <v>53</v>
      </c>
      <c r="B122" s="66" t="s">
        <v>265</v>
      </c>
      <c r="C122" s="105" t="s">
        <v>233</v>
      </c>
      <c r="D122" s="95">
        <f>IFERROR(AVERAGE(Data!AS54:AU54),"")</f>
        <v>155.4</v>
      </c>
      <c r="E122" s="95">
        <f>IFERROR(AVERAGE(Data!AW54:AY54),"")</f>
        <v>88.7</v>
      </c>
      <c r="F122" s="95">
        <f t="shared" si="49"/>
        <v>36.730056035075336</v>
      </c>
      <c r="G122" s="94">
        <f>IFERROR(AVERAGE(Data!BB54:BC54),"")</f>
        <v>102.5</v>
      </c>
      <c r="H122" s="94">
        <f>IFERROR(AVERAGE(Data!BE54:BF54),"")</f>
        <v>84</v>
      </c>
      <c r="I122" s="94">
        <f>IFERROR(AVERAGE(Data!BH54:BI54),"")</f>
        <v>92</v>
      </c>
      <c r="J122" s="96">
        <f>IF(Data!BO54="","",Data!BO54)</f>
        <v>5.3</v>
      </c>
      <c r="K122" s="97">
        <f>IFERROR(IF(VLOOKUP(A122,'Webneers Adult Data'!$A$1:$R$73,3,FALSE)=0,"",VLOOKUP(A122,'Webneers Adult Data'!$A$1:$R$73,3,FALSE)),0)</f>
        <v>34</v>
      </c>
      <c r="L122" s="94">
        <f>IFERROR(IF(VLOOKUP(A122,'Webneers Adult Data'!$A$1:$R$73,7,FALSE)="","",VLOOKUP(A122,'Webneers Adult Data'!$A$1:$R$73,7,FALSE)),"")</f>
        <v>1</v>
      </c>
      <c r="M122" s="94">
        <f>IFERROR(IF(VLOOKUP(A122,'Webneers Adult Data'!$A$1:$R$73,10,FALSE)=0,"",VLOOKUP(A122,'Webneers Adult Data'!$A$1:$R$73,10,FALSE)),0)</f>
        <v>12</v>
      </c>
      <c r="N122" s="94">
        <f t="shared" si="11"/>
        <v>0</v>
      </c>
      <c r="O122" s="94" t="str">
        <f t="shared" ref="O122:R122" si="70">O52</f>
        <v>High</v>
      </c>
      <c r="P122" s="94" t="str">
        <f t="shared" si="70"/>
        <v>Low</v>
      </c>
      <c r="Q122" s="94" t="str">
        <f t="shared" si="70"/>
        <v>Low</v>
      </c>
      <c r="R122" s="116" t="str">
        <f t="shared" si="70"/>
        <v>Low</v>
      </c>
      <c r="S122" s="93">
        <f>IF(Data!AP54="","",Data!AP54)</f>
        <v>42690</v>
      </c>
      <c r="T122" s="9">
        <f t="shared" si="12"/>
        <v>11</v>
      </c>
      <c r="U122" s="7">
        <f>IF(Data!AQ54="","",Data!AQ54)</f>
        <v>0.42708333333333331</v>
      </c>
      <c r="V122" s="7" t="s">
        <v>235</v>
      </c>
      <c r="W122" s="120" t="str">
        <f>IF(Data!BJ54="","",Data!BJ54)</f>
        <v>2B</v>
      </c>
    </row>
    <row r="123" spans="1:23" x14ac:dyDescent="0.25">
      <c r="A123" s="1">
        <v>54</v>
      </c>
      <c r="B123" s="66" t="s">
        <v>265</v>
      </c>
      <c r="C123" s="105" t="s">
        <v>233</v>
      </c>
      <c r="D123" s="95">
        <f>IFERROR(AVERAGE(Data!AS55:AU55),"")</f>
        <v>152.53333333333333</v>
      </c>
      <c r="E123" s="95">
        <f>IFERROR(AVERAGE(Data!AW55:AY55),"")</f>
        <v>78.400000000000006</v>
      </c>
      <c r="F123" s="95">
        <f t="shared" si="49"/>
        <v>33.696635532299879</v>
      </c>
      <c r="G123" s="94">
        <f>IFERROR(AVERAGE(Data!BB55:BC55),"")</f>
        <v>110.5</v>
      </c>
      <c r="H123" s="94">
        <f>IFERROR(AVERAGE(Data!BE55:BF55),"")</f>
        <v>69.5</v>
      </c>
      <c r="I123" s="94">
        <f>IFERROR(AVERAGE(Data!BH55:BI55),"")</f>
        <v>70.5</v>
      </c>
      <c r="J123" s="96" t="str">
        <f>IF(Data!BO55="","",Data!BO55)</f>
        <v/>
      </c>
      <c r="K123" s="97">
        <f>IFERROR(IF(VLOOKUP(A123,'Webneers Adult Data'!$A$1:$R$73,3,FALSE)=0,"",VLOOKUP(A123,'Webneers Adult Data'!$A$1:$R$73,3,FALSE)),0)</f>
        <v>38</v>
      </c>
      <c r="L123" s="94">
        <f>IFERROR(IF(VLOOKUP(A123,'Webneers Adult Data'!$A$1:$R$73,7,FALSE)="","",VLOOKUP(A123,'Webneers Adult Data'!$A$1:$R$73,7,FALSE)),"")</f>
        <v>1</v>
      </c>
      <c r="M123" s="94">
        <f>IFERROR(IF(VLOOKUP(A123,'Webneers Adult Data'!$A$1:$R$73,10,FALSE)=0,"",VLOOKUP(A123,'Webneers Adult Data'!$A$1:$R$73,10,FALSE)),0)</f>
        <v>12</v>
      </c>
      <c r="N123" s="94">
        <f t="shared" si="11"/>
        <v>0</v>
      </c>
      <c r="O123" s="94" t="str">
        <f t="shared" ref="O123:R123" si="71">O53</f>
        <v>High</v>
      </c>
      <c r="P123" s="94" t="str">
        <f t="shared" si="71"/>
        <v>Mid</v>
      </c>
      <c r="Q123" s="94" t="str">
        <f t="shared" si="71"/>
        <v>Mid</v>
      </c>
      <c r="R123" s="116" t="str">
        <f t="shared" si="71"/>
        <v>Low</v>
      </c>
      <c r="S123" s="93">
        <f>IF(Data!AP55="","",Data!AP55)</f>
        <v>42682</v>
      </c>
      <c r="T123" s="9">
        <f t="shared" si="12"/>
        <v>11</v>
      </c>
      <c r="U123" s="7">
        <f>IF(Data!AQ55="","",Data!AQ55)</f>
        <v>0.41666666666666669</v>
      </c>
      <c r="V123" s="7" t="s">
        <v>235</v>
      </c>
      <c r="W123" s="120" t="str">
        <f>IF(Data!BJ55="","",Data!BJ55)</f>
        <v/>
      </c>
    </row>
    <row r="124" spans="1:23" x14ac:dyDescent="0.25">
      <c r="A124" s="62">
        <v>55</v>
      </c>
      <c r="B124" s="66" t="s">
        <v>265</v>
      </c>
      <c r="C124" s="105" t="s">
        <v>233</v>
      </c>
      <c r="D124" s="95">
        <f>IFERROR(AVERAGE(Data!AS56:AU56),"")</f>
        <v>150.53333333333333</v>
      </c>
      <c r="E124" s="95">
        <f>IFERROR(AVERAGE(Data!AW56:AY56),"")</f>
        <v>52.9</v>
      </c>
      <c r="F124" s="95">
        <f t="shared" si="49"/>
        <v>23.344808459793775</v>
      </c>
      <c r="G124" s="94">
        <f>IFERROR(AVERAGE(Data!BB56:BC56),"")</f>
        <v>99.5</v>
      </c>
      <c r="H124" s="94">
        <f>IFERROR(AVERAGE(Data!BE56:BF56),"")</f>
        <v>74</v>
      </c>
      <c r="I124" s="94">
        <f>IFERROR(AVERAGE(Data!BH56:BI56),"")</f>
        <v>70</v>
      </c>
      <c r="J124" s="96">
        <f>IF(Data!BO56="","",Data!BO56)</f>
        <v>6.9</v>
      </c>
      <c r="K124" s="97">
        <f>IFERROR(IF(VLOOKUP(A124,'Webneers Adult Data'!$A$1:$R$73,3,FALSE)=0,"",VLOOKUP(A124,'Webneers Adult Data'!$A$1:$R$73,3,FALSE)),0)</f>
        <v>26</v>
      </c>
      <c r="L124" s="94">
        <f>IFERROR(IF(VLOOKUP(A124,'Webneers Adult Data'!$A$1:$R$73,7,FALSE)="","",VLOOKUP(A124,'Webneers Adult Data'!$A$1:$R$73,7,FALSE)),"")</f>
        <v>1</v>
      </c>
      <c r="M124" s="94">
        <f>IFERROR(IF(VLOOKUP(A124,'Webneers Adult Data'!$A$1:$R$73,10,FALSE)=0,"",VLOOKUP(A124,'Webneers Adult Data'!$A$1:$R$73,10,FALSE)),0)</f>
        <v>14</v>
      </c>
      <c r="N124" s="94">
        <f t="shared" si="11"/>
        <v>1</v>
      </c>
      <c r="O124" s="94" t="str">
        <f t="shared" ref="O124:R124" si="72">O54</f>
        <v>Low</v>
      </c>
      <c r="P124" s="94" t="str">
        <f t="shared" si="72"/>
        <v>Mid</v>
      </c>
      <c r="Q124" s="94" t="str">
        <f t="shared" si="72"/>
        <v>Low</v>
      </c>
      <c r="R124" s="116" t="str">
        <f t="shared" si="72"/>
        <v>High</v>
      </c>
      <c r="S124" s="93">
        <f>IF(Data!AP56="","",Data!AP56)</f>
        <v>42690</v>
      </c>
      <c r="T124" s="9">
        <f t="shared" si="12"/>
        <v>11</v>
      </c>
      <c r="U124" s="7">
        <f>IF(Data!AQ56="","",Data!AQ56)</f>
        <v>0.42708333333333331</v>
      </c>
      <c r="V124" s="7" t="s">
        <v>235</v>
      </c>
      <c r="W124" s="120" t="str">
        <f>IF(Data!BJ56="","",Data!BJ56)</f>
        <v>1B</v>
      </c>
    </row>
    <row r="125" spans="1:23" x14ac:dyDescent="0.25">
      <c r="A125" s="63">
        <v>56</v>
      </c>
      <c r="B125" s="66" t="s">
        <v>265</v>
      </c>
      <c r="C125" s="105"/>
      <c r="D125" s="95"/>
      <c r="E125" s="95"/>
      <c r="F125" s="95"/>
      <c r="G125" s="94"/>
      <c r="H125" s="94"/>
      <c r="I125" s="94"/>
      <c r="J125" s="96"/>
      <c r="K125" s="97"/>
      <c r="L125" s="94"/>
      <c r="M125" s="94"/>
      <c r="N125" s="94"/>
      <c r="O125" s="94" t="str">
        <f t="shared" ref="O125:R125" si="73">O55</f>
        <v>Mid</v>
      </c>
      <c r="P125" s="94" t="str">
        <f t="shared" si="73"/>
        <v>Mid</v>
      </c>
      <c r="Q125" s="94" t="str">
        <f t="shared" si="73"/>
        <v>Mid</v>
      </c>
      <c r="R125" s="116" t="str">
        <f t="shared" si="73"/>
        <v>Mid</v>
      </c>
      <c r="S125" s="93"/>
      <c r="T125" s="9"/>
      <c r="U125" s="7"/>
      <c r="V125" s="7"/>
      <c r="W125" s="120"/>
    </row>
    <row r="126" spans="1:23" x14ac:dyDescent="0.25">
      <c r="A126" s="1">
        <v>57</v>
      </c>
      <c r="B126" s="66" t="s">
        <v>265</v>
      </c>
      <c r="C126" s="105" t="s">
        <v>233</v>
      </c>
      <c r="D126" s="95" t="str">
        <f>IFERROR(AVERAGE(Data!AS58:AU58),"")</f>
        <v/>
      </c>
      <c r="E126" s="95" t="str">
        <f>IFERROR(AVERAGE(Data!AW58:AY58),"")</f>
        <v/>
      </c>
      <c r="F126" s="95" t="str">
        <f t="shared" si="49"/>
        <v/>
      </c>
      <c r="G126" s="94" t="str">
        <f>IFERROR(AVERAGE(Data!BB58:BC58),"")</f>
        <v/>
      </c>
      <c r="H126" s="94" t="str">
        <f>IFERROR(AVERAGE(Data!BE58:BF58),"")</f>
        <v/>
      </c>
      <c r="I126" s="94" t="str">
        <f>IFERROR(AVERAGE(Data!BH58:BI58),"")</f>
        <v/>
      </c>
      <c r="J126" s="96" t="str">
        <f>IF(Data!BO58="","",Data!BO58)</f>
        <v/>
      </c>
      <c r="K126" s="97">
        <f>IFERROR(IF(VLOOKUP(A126,'Webneers Adult Data'!$A$1:$R$73,3,FALSE)=0,"",VLOOKUP(A126,'Webneers Adult Data'!$A$1:$R$73,3,FALSE)),0)</f>
        <v>36</v>
      </c>
      <c r="L126" s="94">
        <f>IFERROR(IF(VLOOKUP(A126,'Webneers Adult Data'!$A$1:$R$73,7,FALSE)="","",VLOOKUP(A126,'Webneers Adult Data'!$A$1:$R$73,7,FALSE)),"")</f>
        <v>1</v>
      </c>
      <c r="M126" s="94">
        <f>IFERROR(IF(VLOOKUP(A126,'Webneers Adult Data'!$A$1:$R$73,10,FALSE)=0,"",VLOOKUP(A126,'Webneers Adult Data'!$A$1:$R$73,10,FALSE)),0)</f>
        <v>14</v>
      </c>
      <c r="N126" s="94">
        <f t="shared" ref="N126:N187" si="74">IF(M126="","",IF(M126&gt;13,1,0))</f>
        <v>1</v>
      </c>
      <c r="O126" s="94" t="str">
        <f t="shared" ref="O126:R126" si="75">O56</f>
        <v>Mid</v>
      </c>
      <c r="P126" s="94" t="str">
        <f t="shared" si="75"/>
        <v>Mid</v>
      </c>
      <c r="Q126" s="94" t="str">
        <f t="shared" si="75"/>
        <v>Mid</v>
      </c>
      <c r="R126" s="116" t="str">
        <f t="shared" si="75"/>
        <v>High</v>
      </c>
      <c r="S126" s="93" t="str">
        <f>IF(Data!AP58="","",Data!AP58)</f>
        <v/>
      </c>
      <c r="T126" s="9" t="str">
        <f t="shared" si="12"/>
        <v/>
      </c>
      <c r="U126" s="7" t="str">
        <f>IF(Data!AQ58="","",Data!AQ58)</f>
        <v/>
      </c>
      <c r="V126" s="7" t="s">
        <v>237</v>
      </c>
      <c r="W126" s="120" t="str">
        <f>IF(Data!BJ58="","",Data!BJ58)</f>
        <v/>
      </c>
    </row>
    <row r="127" spans="1:23" x14ac:dyDescent="0.25">
      <c r="A127" s="65">
        <v>58</v>
      </c>
      <c r="B127" s="66" t="s">
        <v>265</v>
      </c>
      <c r="C127" s="105"/>
      <c r="D127" s="95"/>
      <c r="E127" s="95"/>
      <c r="F127" s="95"/>
      <c r="G127" s="94"/>
      <c r="H127" s="94"/>
      <c r="I127" s="94"/>
      <c r="J127" s="96"/>
      <c r="K127" s="97"/>
      <c r="L127" s="94"/>
      <c r="M127" s="94"/>
      <c r="N127" s="94"/>
      <c r="O127" s="94" t="str">
        <f t="shared" ref="O127:R127" si="76">O57</f>
        <v>Mid</v>
      </c>
      <c r="P127" s="94" t="str">
        <f t="shared" si="76"/>
        <v>Low</v>
      </c>
      <c r="Q127" s="94" t="str">
        <f t="shared" si="76"/>
        <v>Low</v>
      </c>
      <c r="R127" s="116" t="str">
        <f t="shared" si="76"/>
        <v>Mid</v>
      </c>
      <c r="S127" s="93"/>
      <c r="T127" s="9"/>
      <c r="U127" s="7"/>
      <c r="V127" s="7"/>
      <c r="W127" s="120"/>
    </row>
    <row r="128" spans="1:23" x14ac:dyDescent="0.25">
      <c r="A128" s="1">
        <v>59</v>
      </c>
      <c r="B128" s="66" t="s">
        <v>265</v>
      </c>
      <c r="C128" s="105" t="s">
        <v>233</v>
      </c>
      <c r="D128" s="95">
        <f>IFERROR(AVERAGE(Data!AS60:AU60),"")</f>
        <v>158.03333333333333</v>
      </c>
      <c r="E128" s="95">
        <f>IFERROR(AVERAGE(Data!AW60:AY60),"")</f>
        <v>58.1</v>
      </c>
      <c r="F128" s="95">
        <f t="shared" si="49"/>
        <v>23.263696918652382</v>
      </c>
      <c r="G128" s="94">
        <f>IFERROR(AVERAGE(Data!BB60:BC60),"")</f>
        <v>106</v>
      </c>
      <c r="H128" s="94">
        <f>IFERROR(AVERAGE(Data!BE60:BF60),"")</f>
        <v>76.5</v>
      </c>
      <c r="I128" s="94">
        <f>IFERROR(AVERAGE(Data!BH60:BI60),"")</f>
        <v>64.5</v>
      </c>
      <c r="J128" s="96">
        <f>IF(Data!BO60="","",Data!BO60)</f>
        <v>5.2</v>
      </c>
      <c r="K128" s="97">
        <f>IFERROR(IF(VLOOKUP(A128,'Webneers Adult Data'!$A$1:$R$73,3,FALSE)=0,"",VLOOKUP(A128,'Webneers Adult Data'!$A$1:$R$73,3,FALSE)),0)</f>
        <v>45</v>
      </c>
      <c r="L128" s="94">
        <f>IFERROR(IF(VLOOKUP(A128,'Webneers Adult Data'!$A$1:$R$73,7,FALSE)="","",VLOOKUP(A128,'Webneers Adult Data'!$A$1:$R$73,7,FALSE)),"")</f>
        <v>1</v>
      </c>
      <c r="M128" s="94">
        <f>IFERROR(IF(VLOOKUP(A128,'Webneers Adult Data'!$A$1:$R$73,10,FALSE)=0,"",VLOOKUP(A128,'Webneers Adult Data'!$A$1:$R$73,10,FALSE)),0)</f>
        <v>12</v>
      </c>
      <c r="N128" s="94">
        <f t="shared" si="74"/>
        <v>0</v>
      </c>
      <c r="O128" s="94" t="str">
        <f t="shared" ref="O128:R128" si="77">O58</f>
        <v>Low</v>
      </c>
      <c r="P128" s="94" t="str">
        <f t="shared" si="77"/>
        <v>High</v>
      </c>
      <c r="Q128" s="94" t="str">
        <f t="shared" si="77"/>
        <v>High</v>
      </c>
      <c r="R128" s="116" t="str">
        <f t="shared" si="77"/>
        <v>Low</v>
      </c>
      <c r="S128" s="93">
        <f>IF(Data!AP60="","",Data!AP60)</f>
        <v>42682</v>
      </c>
      <c r="T128" s="9">
        <f t="shared" ref="T128:T188" si="78">IFERROR(MONTH(S128),"")</f>
        <v>11</v>
      </c>
      <c r="U128" s="7">
        <f>IF(Data!AQ60="","",Data!AQ60)</f>
        <v>0.41666666666666669</v>
      </c>
      <c r="V128" s="7" t="s">
        <v>235</v>
      </c>
      <c r="W128" s="120" t="str">
        <f>IF(Data!BJ60="","",Data!BJ60)</f>
        <v/>
      </c>
    </row>
    <row r="129" spans="1:23" x14ac:dyDescent="0.25">
      <c r="A129" s="1">
        <v>60</v>
      </c>
      <c r="B129" s="66" t="s">
        <v>265</v>
      </c>
      <c r="C129" s="105" t="s">
        <v>233</v>
      </c>
      <c r="D129" s="95">
        <f>IFERROR(AVERAGE(Data!AS61:AU61),"")</f>
        <v>153.66666666666666</v>
      </c>
      <c r="E129" s="95">
        <f>IFERROR(AVERAGE(Data!AW61:AY61),"")</f>
        <v>49.7</v>
      </c>
      <c r="F129" s="95">
        <f t="shared" si="49"/>
        <v>21.047331793093392</v>
      </c>
      <c r="G129" s="94">
        <f>IFERROR(AVERAGE(Data!BB61:BC61),"")</f>
        <v>104</v>
      </c>
      <c r="H129" s="94">
        <f>IFERROR(AVERAGE(Data!BE61:BF61),"")</f>
        <v>78</v>
      </c>
      <c r="I129" s="94">
        <f>IFERROR(AVERAGE(Data!BH61:BI61),"")</f>
        <v>77.5</v>
      </c>
      <c r="J129" s="96">
        <f>IF(Data!BO61="","",Data!BO61)</f>
        <v>5.3</v>
      </c>
      <c r="K129" s="97">
        <f>IFERROR(IF(VLOOKUP(A129,'Webneers Adult Data'!$A$1:$R$73,3,FALSE)=0,"",VLOOKUP(A129,'Webneers Adult Data'!$A$1:$R$73,3,FALSE)),0)</f>
        <v>27</v>
      </c>
      <c r="L129" s="94">
        <f>IFERROR(IF(VLOOKUP(A129,'Webneers Adult Data'!$A$1:$R$73,7,FALSE)="","",VLOOKUP(A129,'Webneers Adult Data'!$A$1:$R$73,7,FALSE)),"")</f>
        <v>1</v>
      </c>
      <c r="M129" s="94">
        <f>IFERROR(IF(VLOOKUP(A129,'Webneers Adult Data'!$A$1:$R$73,10,FALSE)=0,"",VLOOKUP(A129,'Webneers Adult Data'!$A$1:$R$73,10,FALSE)),0)</f>
        <v>12</v>
      </c>
      <c r="N129" s="94">
        <f t="shared" si="74"/>
        <v>0</v>
      </c>
      <c r="O129" s="94" t="str">
        <f t="shared" ref="O129:R129" si="79">O59</f>
        <v>Low</v>
      </c>
      <c r="P129" s="94" t="str">
        <f t="shared" si="79"/>
        <v>Low</v>
      </c>
      <c r="Q129" s="94" t="str">
        <f t="shared" si="79"/>
        <v>Mid</v>
      </c>
      <c r="R129" s="116" t="str">
        <f t="shared" si="79"/>
        <v>Low</v>
      </c>
      <c r="S129" s="93">
        <f>IF(Data!AP61="","",Data!AP61)</f>
        <v>42682</v>
      </c>
      <c r="T129" s="9">
        <f t="shared" si="78"/>
        <v>11</v>
      </c>
      <c r="U129" s="7">
        <f>IF(Data!AQ61="","",Data!AQ61)</f>
        <v>0.45833333333333331</v>
      </c>
      <c r="V129" s="7" t="s">
        <v>235</v>
      </c>
      <c r="W129" s="120" t="str">
        <f>IF(Data!BJ61="","",Data!BJ61)</f>
        <v/>
      </c>
    </row>
    <row r="130" spans="1:23" x14ac:dyDescent="0.25">
      <c r="A130" s="1">
        <v>61</v>
      </c>
      <c r="B130" s="66" t="s">
        <v>265</v>
      </c>
      <c r="C130" s="105" t="s">
        <v>233</v>
      </c>
      <c r="D130" s="95">
        <f>IFERROR(AVERAGE(Data!AS62:AU62),"")</f>
        <v>155.19999999999999</v>
      </c>
      <c r="E130" s="95">
        <f>IFERROR(AVERAGE(Data!AW62:AY62),"")</f>
        <v>76.2</v>
      </c>
      <c r="F130" s="95">
        <f t="shared" si="49"/>
        <v>31.635269422892986</v>
      </c>
      <c r="G130" s="94">
        <f>IFERROR(AVERAGE(Data!BB62:BC62),"")</f>
        <v>107</v>
      </c>
      <c r="H130" s="94">
        <f>IFERROR(AVERAGE(Data!BE62:BF62),"")</f>
        <v>77.5</v>
      </c>
      <c r="I130" s="94">
        <f>IFERROR(AVERAGE(Data!BH62:BI62),"")</f>
        <v>76.5</v>
      </c>
      <c r="J130" s="96">
        <f>IF(Data!BO62="","",Data!BO62)</f>
        <v>5.7</v>
      </c>
      <c r="K130" s="97">
        <f>IFERROR(IF(VLOOKUP(A130,'Webneers Adult Data'!$A$1:$R$73,3,FALSE)=0,"",VLOOKUP(A130,'Webneers Adult Data'!$A$1:$R$73,3,FALSE)),0)</f>
        <v>37</v>
      </c>
      <c r="L130" s="94">
        <f>IFERROR(IF(VLOOKUP(A130,'Webneers Adult Data'!$A$1:$R$73,7,FALSE)="","",VLOOKUP(A130,'Webneers Adult Data'!$A$1:$R$73,7,FALSE)),"")</f>
        <v>1</v>
      </c>
      <c r="M130" s="94">
        <f>IFERROR(IF(VLOOKUP(A130,'Webneers Adult Data'!$A$1:$R$73,10,FALSE)=0,"",VLOOKUP(A130,'Webneers Adult Data'!$A$1:$R$73,10,FALSE)),0)</f>
        <v>9</v>
      </c>
      <c r="N130" s="94">
        <f t="shared" si="74"/>
        <v>0</v>
      </c>
      <c r="O130" s="94" t="str">
        <f t="shared" ref="O130:R130" si="80">O60</f>
        <v>Mid</v>
      </c>
      <c r="P130" s="94" t="str">
        <f t="shared" si="80"/>
        <v>Low</v>
      </c>
      <c r="Q130" s="94" t="str">
        <f t="shared" si="80"/>
        <v>High</v>
      </c>
      <c r="R130" s="116" t="str">
        <f t="shared" si="80"/>
        <v>Mid</v>
      </c>
      <c r="S130" s="93">
        <f>IF(Data!AP62="","",Data!AP62)</f>
        <v>42710</v>
      </c>
      <c r="T130" s="9">
        <f t="shared" si="78"/>
        <v>12</v>
      </c>
      <c r="U130" s="7">
        <f>IF(Data!AQ62="","",Data!AQ62)</f>
        <v>0.35416666666666669</v>
      </c>
      <c r="V130" s="7" t="s">
        <v>235</v>
      </c>
      <c r="W130" s="120" t="str">
        <f>IF(Data!BJ62="","",Data!BJ62)</f>
        <v>1A</v>
      </c>
    </row>
    <row r="131" spans="1:23" x14ac:dyDescent="0.25">
      <c r="A131" s="1">
        <v>62</v>
      </c>
      <c r="B131" s="66" t="s">
        <v>265</v>
      </c>
      <c r="C131" s="105" t="s">
        <v>233</v>
      </c>
      <c r="D131" s="95">
        <f>IFERROR(AVERAGE(Data!AS63:AU63),"")</f>
        <v>154.13333333333333</v>
      </c>
      <c r="E131" s="95">
        <f>IFERROR(AVERAGE(Data!AW63:AY63),"")</f>
        <v>82.4</v>
      </c>
      <c r="F131" s="95">
        <f t="shared" si="49"/>
        <v>34.684390752026438</v>
      </c>
      <c r="G131" s="94">
        <f>IFERROR(AVERAGE(Data!BB63:BC63),"")</f>
        <v>117.5</v>
      </c>
      <c r="H131" s="94">
        <f>IFERROR(AVERAGE(Data!BE63:BF63),"")</f>
        <v>84</v>
      </c>
      <c r="I131" s="94">
        <f>IFERROR(AVERAGE(Data!BH63:BI63),"")</f>
        <v>65</v>
      </c>
      <c r="J131" s="96">
        <f>IF(Data!BO63="","",Data!BO63)</f>
        <v>5.7</v>
      </c>
      <c r="K131" s="97">
        <f>IFERROR(IF(VLOOKUP(A131,'Webneers Adult Data'!$A$1:$R$73,3,FALSE)=0,"",VLOOKUP(A131,'Webneers Adult Data'!$A$1:$R$73,3,FALSE)),0)</f>
        <v>32</v>
      </c>
      <c r="L131" s="94">
        <f>IFERROR(IF(VLOOKUP(A131,'Webneers Adult Data'!$A$1:$R$73,7,FALSE)="","",VLOOKUP(A131,'Webneers Adult Data'!$A$1:$R$73,7,FALSE)),"")</f>
        <v>1</v>
      </c>
      <c r="M131" s="94">
        <f>IFERROR(IF(VLOOKUP(A131,'Webneers Adult Data'!$A$1:$R$73,10,FALSE)=0,"",VLOOKUP(A131,'Webneers Adult Data'!$A$1:$R$73,10,FALSE)),0)</f>
        <v>9</v>
      </c>
      <c r="N131" s="94">
        <f t="shared" si="74"/>
        <v>0</v>
      </c>
      <c r="O131" s="94" t="str">
        <f t="shared" ref="O131:R131" si="81">O61</f>
        <v>High</v>
      </c>
      <c r="P131" s="94" t="str">
        <f t="shared" si="81"/>
        <v>High</v>
      </c>
      <c r="Q131" s="94" t="str">
        <f t="shared" si="81"/>
        <v>High</v>
      </c>
      <c r="R131" s="116" t="str">
        <f t="shared" si="81"/>
        <v>Mid</v>
      </c>
      <c r="S131" s="93">
        <f>IF(Data!AP63="","",Data!AP63)</f>
        <v>42710</v>
      </c>
      <c r="T131" s="9">
        <f t="shared" si="78"/>
        <v>12</v>
      </c>
      <c r="U131" s="7">
        <f>IF(Data!AQ63="","",Data!AQ63)</f>
        <v>0.35416666666666669</v>
      </c>
      <c r="V131" s="7" t="s">
        <v>235</v>
      </c>
      <c r="W131" s="120" t="str">
        <f>IF(Data!BJ63="","",Data!BJ63)</f>
        <v/>
      </c>
    </row>
    <row r="132" spans="1:23" x14ac:dyDescent="0.25">
      <c r="A132" s="1">
        <v>63</v>
      </c>
      <c r="B132" s="66" t="s">
        <v>265</v>
      </c>
      <c r="C132" s="105" t="s">
        <v>233</v>
      </c>
      <c r="D132" s="95">
        <f>IFERROR(AVERAGE(Data!AS64:AU64),"")</f>
        <v>151.46666666666667</v>
      </c>
      <c r="E132" s="95">
        <f>IFERROR(AVERAGE(Data!AW64:AY64),"")</f>
        <v>70.400000000000006</v>
      </c>
      <c r="F132" s="95">
        <f t="shared" si="49"/>
        <v>30.685875818290029</v>
      </c>
      <c r="G132" s="94">
        <f>IFERROR(AVERAGE(Data!BB64:BC64),"")</f>
        <v>141.5</v>
      </c>
      <c r="H132" s="94">
        <f>IFERROR(AVERAGE(Data!BE64:BF64),"")</f>
        <v>99.5</v>
      </c>
      <c r="I132" s="94">
        <f>IFERROR(AVERAGE(Data!BH64:BI64),"")</f>
        <v>85</v>
      </c>
      <c r="J132" s="96">
        <f>IF(Data!BO64="","",Data!BO64)</f>
        <v>5.9</v>
      </c>
      <c r="K132" s="97">
        <f>IFERROR(IF(VLOOKUP(A132,'Webneers Adult Data'!$A$1:$R$73,3,FALSE)=0,"",VLOOKUP(A132,'Webneers Adult Data'!$A$1:$R$73,3,FALSE)),0)</f>
        <v>45</v>
      </c>
      <c r="L132" s="94">
        <f>IFERROR(IF(VLOOKUP(A132,'Webneers Adult Data'!$A$1:$R$73,7,FALSE)="","",VLOOKUP(A132,'Webneers Adult Data'!$A$1:$R$73,7,FALSE)),"")</f>
        <v>1</v>
      </c>
      <c r="M132" s="94">
        <f>IFERROR(IF(VLOOKUP(A132,'Webneers Adult Data'!$A$1:$R$73,10,FALSE)=0,"",VLOOKUP(A132,'Webneers Adult Data'!$A$1:$R$73,10,FALSE)),0)</f>
        <v>11</v>
      </c>
      <c r="N132" s="94">
        <f t="shared" si="74"/>
        <v>0</v>
      </c>
      <c r="O132" s="94" t="str">
        <f t="shared" ref="O132:R132" si="82">O62</f>
        <v>Mid</v>
      </c>
      <c r="P132" s="94" t="str">
        <f t="shared" si="82"/>
        <v>High</v>
      </c>
      <c r="Q132" s="94" t="str">
        <f t="shared" si="82"/>
        <v>High</v>
      </c>
      <c r="R132" s="116" t="str">
        <f t="shared" si="82"/>
        <v>Mid</v>
      </c>
      <c r="S132" s="93">
        <f>IF(Data!AP64="","",Data!AP64)</f>
        <v>42710</v>
      </c>
      <c r="T132" s="9">
        <f t="shared" si="78"/>
        <v>12</v>
      </c>
      <c r="U132" s="7">
        <f>IF(Data!AQ64="","",Data!AQ64)</f>
        <v>0.35416666666666669</v>
      </c>
      <c r="V132" s="7" t="s">
        <v>235</v>
      </c>
      <c r="W132" s="120" t="str">
        <f>IF(Data!BJ64="","",Data!BJ64)</f>
        <v/>
      </c>
    </row>
    <row r="133" spans="1:23" x14ac:dyDescent="0.25">
      <c r="A133" s="1">
        <v>64</v>
      </c>
      <c r="B133" s="66" t="s">
        <v>265</v>
      </c>
      <c r="C133" s="105" t="s">
        <v>233</v>
      </c>
      <c r="D133" s="95">
        <f>IFERROR(AVERAGE(Data!AS65:AU65),"")</f>
        <v>154.16666666666666</v>
      </c>
      <c r="E133" s="95">
        <f>IFERROR(AVERAGE(Data!AW65:AY65),"")</f>
        <v>64.8</v>
      </c>
      <c r="F133" s="95">
        <f t="shared" si="49"/>
        <v>27.264280496712932</v>
      </c>
      <c r="G133" s="94">
        <f>IFERROR(AVERAGE(Data!BB65:BC65),"")</f>
        <v>113.5</v>
      </c>
      <c r="H133" s="94">
        <f>IFERROR(AVERAGE(Data!BE65:BF65),"")</f>
        <v>75.5</v>
      </c>
      <c r="I133" s="94">
        <f>IFERROR(AVERAGE(Data!BH65:BI65),"")</f>
        <v>74.5</v>
      </c>
      <c r="J133" s="96">
        <f>IF(Data!BO65="","",Data!BO65)</f>
        <v>6.4</v>
      </c>
      <c r="K133" s="97">
        <f>IFERROR(IF(VLOOKUP(A133,'Webneers Adult Data'!$A$1:$R$73,3,FALSE)=0,"",VLOOKUP(A133,'Webneers Adult Data'!$A$1:$R$73,3,FALSE)),0)</f>
        <v>29</v>
      </c>
      <c r="L133" s="94">
        <f>IFERROR(IF(VLOOKUP(A133,'Webneers Adult Data'!$A$1:$R$73,7,FALSE)="","",VLOOKUP(A133,'Webneers Adult Data'!$A$1:$R$73,7,FALSE)),"")</f>
        <v>1</v>
      </c>
      <c r="M133" s="94">
        <f>IFERROR(IF(VLOOKUP(A133,'Webneers Adult Data'!$A$1:$R$73,10,FALSE)=0,"",VLOOKUP(A133,'Webneers Adult Data'!$A$1:$R$73,10,FALSE)),0)</f>
        <v>12</v>
      </c>
      <c r="N133" s="94">
        <f t="shared" si="74"/>
        <v>0</v>
      </c>
      <c r="O133" s="94" t="str">
        <f t="shared" ref="O133:R133" si="83">O63</f>
        <v>Low</v>
      </c>
      <c r="P133" s="94" t="str">
        <f t="shared" si="83"/>
        <v>High</v>
      </c>
      <c r="Q133" s="94" t="str">
        <f t="shared" si="83"/>
        <v>Low</v>
      </c>
      <c r="R133" s="116" t="str">
        <f t="shared" si="83"/>
        <v>High</v>
      </c>
      <c r="S133" s="93">
        <f>IF(Data!AP65="","",Data!AP65)</f>
        <v>42710</v>
      </c>
      <c r="T133" s="9">
        <f t="shared" si="78"/>
        <v>12</v>
      </c>
      <c r="U133" s="7">
        <f>IF(Data!AQ65="","",Data!AQ65)</f>
        <v>0.35416666666666669</v>
      </c>
      <c r="V133" s="7" t="s">
        <v>235</v>
      </c>
      <c r="W133" s="120" t="str">
        <f>IF(Data!BJ65="","",Data!BJ65)</f>
        <v/>
      </c>
    </row>
    <row r="134" spans="1:23" x14ac:dyDescent="0.25">
      <c r="A134" s="1">
        <v>65</v>
      </c>
      <c r="B134" s="66" t="s">
        <v>265</v>
      </c>
      <c r="C134" s="105" t="s">
        <v>233</v>
      </c>
      <c r="D134" s="95">
        <f>IFERROR(AVERAGE(Data!AS66:AU66),"")</f>
        <v>159.20000000000002</v>
      </c>
      <c r="E134" s="95">
        <f>IFERROR(AVERAGE(Data!AW66:AY66),"")</f>
        <v>57.8</v>
      </c>
      <c r="F134" s="95">
        <f t="shared" ref="F134:F163" si="84">IFERROR(E134/(D134/100)^2,"")</f>
        <v>22.805610969419959</v>
      </c>
      <c r="G134" s="94">
        <f>IFERROR(AVERAGE(Data!BB66:BC66),"")</f>
        <v>92</v>
      </c>
      <c r="H134" s="94">
        <f>IFERROR(AVERAGE(Data!BE66:BF66),"")</f>
        <v>58</v>
      </c>
      <c r="I134" s="94">
        <f>IFERROR(AVERAGE(Data!BH66:BI66),"")</f>
        <v>64</v>
      </c>
      <c r="J134" s="96">
        <f>IF(Data!BO66="","",Data!BO66)</f>
        <v>5.0999999999999996</v>
      </c>
      <c r="K134" s="97">
        <f>IFERROR(IF(VLOOKUP(A134,'Webneers Adult Data'!$A$1:$R$73,3,FALSE)=0,"",VLOOKUP(A134,'Webneers Adult Data'!$A$1:$R$73,3,FALSE)),0)</f>
        <v>25</v>
      </c>
      <c r="L134" s="94">
        <f>IFERROR(IF(VLOOKUP(A134,'Webneers Adult Data'!$A$1:$R$73,7,FALSE)="","",VLOOKUP(A134,'Webneers Adult Data'!$A$1:$R$73,7,FALSE)),"")</f>
        <v>1</v>
      </c>
      <c r="M134" s="94">
        <f>IFERROR(IF(VLOOKUP(A134,'Webneers Adult Data'!$A$1:$R$73,10,FALSE)=0,"",VLOOKUP(A134,'Webneers Adult Data'!$A$1:$R$73,10,FALSE)),0)</f>
        <v>12</v>
      </c>
      <c r="N134" s="94">
        <f t="shared" si="74"/>
        <v>0</v>
      </c>
      <c r="O134" s="94" t="str">
        <f t="shared" ref="O134:R134" si="85">O64</f>
        <v>Low</v>
      </c>
      <c r="P134" s="94" t="str">
        <f t="shared" si="85"/>
        <v>Mid</v>
      </c>
      <c r="Q134" s="94" t="str">
        <f t="shared" si="85"/>
        <v>Low</v>
      </c>
      <c r="R134" s="116" t="str">
        <f t="shared" si="85"/>
        <v>Low</v>
      </c>
      <c r="S134" s="93">
        <f>IF(Data!AP66="","",Data!AP66)</f>
        <v>42710</v>
      </c>
      <c r="T134" s="9">
        <f t="shared" si="78"/>
        <v>12</v>
      </c>
      <c r="U134" s="7">
        <f>IF(Data!AQ66="","",Data!AQ66)</f>
        <v>0.35416666666666669</v>
      </c>
      <c r="V134" s="7" t="s">
        <v>235</v>
      </c>
      <c r="W134" s="120" t="str">
        <f>IF(Data!BJ66="","",Data!BJ66)</f>
        <v/>
      </c>
    </row>
    <row r="135" spans="1:23" x14ac:dyDescent="0.25">
      <c r="A135" s="1">
        <v>66</v>
      </c>
      <c r="B135" s="66" t="s">
        <v>265</v>
      </c>
      <c r="C135" s="105" t="s">
        <v>233</v>
      </c>
      <c r="D135" s="95">
        <f>IFERROR(AVERAGE(Data!AS67:AU67),"")</f>
        <v>153.93333333333331</v>
      </c>
      <c r="E135" s="95">
        <f>IFERROR(AVERAGE(Data!AW67:AY67),"")</f>
        <v>56.5</v>
      </c>
      <c r="F135" s="95">
        <f t="shared" si="84"/>
        <v>23.844218895275077</v>
      </c>
      <c r="G135" s="94">
        <f>IFERROR(AVERAGE(Data!BB67:BC67),"")</f>
        <v>96</v>
      </c>
      <c r="H135" s="94">
        <f>IFERROR(AVERAGE(Data!BE67:BF67),"")</f>
        <v>64</v>
      </c>
      <c r="I135" s="94">
        <f>IFERROR(AVERAGE(Data!BH67:BI67),"")</f>
        <v>60.5</v>
      </c>
      <c r="J135" s="96" t="str">
        <f>IF(Data!BO67="","",Data!BO67)</f>
        <v/>
      </c>
      <c r="K135" s="97">
        <f>IFERROR(IF(VLOOKUP(A135,'Webneers Adult Data'!$A$1:$R$73,3,FALSE)=0,"",VLOOKUP(A135,'Webneers Adult Data'!$A$1:$R$73,3,FALSE)),0)</f>
        <v>48</v>
      </c>
      <c r="L135" s="94">
        <f>IFERROR(IF(VLOOKUP(A135,'Webneers Adult Data'!$A$1:$R$73,7,FALSE)="","",VLOOKUP(A135,'Webneers Adult Data'!$A$1:$R$73,7,FALSE)),"")</f>
        <v>1</v>
      </c>
      <c r="M135" s="94">
        <f>IFERROR(IF(VLOOKUP(A135,'Webneers Adult Data'!$A$1:$R$73,10,FALSE)=0,"",VLOOKUP(A135,'Webneers Adult Data'!$A$1:$R$73,10,FALSE)),0)</f>
        <v>14</v>
      </c>
      <c r="N135" s="94">
        <f t="shared" si="74"/>
        <v>1</v>
      </c>
      <c r="O135" s="94" t="str">
        <f t="shared" ref="O135:R135" si="86">O65</f>
        <v>Low</v>
      </c>
      <c r="P135" s="94" t="str">
        <f t="shared" si="86"/>
        <v>Mid</v>
      </c>
      <c r="Q135" s="94" t="str">
        <f t="shared" si="86"/>
        <v>Low</v>
      </c>
      <c r="R135" s="116" t="str">
        <f t="shared" si="86"/>
        <v>Mid</v>
      </c>
      <c r="S135" s="93">
        <f>IF(Data!AP67="","",Data!AP67)</f>
        <v>42710</v>
      </c>
      <c r="T135" s="9">
        <f t="shared" si="78"/>
        <v>12</v>
      </c>
      <c r="U135" s="7">
        <f>IF(Data!AQ67="","",Data!AQ67)</f>
        <v>0.35416666666666669</v>
      </c>
      <c r="V135" s="7" t="s">
        <v>235</v>
      </c>
      <c r="W135" s="120" t="str">
        <f>IF(Data!BJ67="","",Data!BJ67)</f>
        <v/>
      </c>
    </row>
    <row r="136" spans="1:23" x14ac:dyDescent="0.25">
      <c r="A136" s="62">
        <v>67</v>
      </c>
      <c r="B136" s="66" t="s">
        <v>265</v>
      </c>
      <c r="C136" s="105"/>
      <c r="D136" s="95"/>
      <c r="E136" s="95"/>
      <c r="F136" s="95"/>
      <c r="G136" s="94"/>
      <c r="H136" s="94"/>
      <c r="I136" s="94"/>
      <c r="J136" s="96"/>
      <c r="K136" s="97"/>
      <c r="L136" s="94"/>
      <c r="M136" s="94"/>
      <c r="N136" s="94"/>
      <c r="O136" s="94" t="str">
        <f t="shared" ref="O136:R136" si="87">O66</f>
        <v>High</v>
      </c>
      <c r="P136" s="94" t="str">
        <f t="shared" si="87"/>
        <v/>
      </c>
      <c r="Q136" s="94" t="str">
        <f t="shared" si="87"/>
        <v/>
      </c>
      <c r="R136" s="116" t="str">
        <f t="shared" si="87"/>
        <v/>
      </c>
      <c r="S136" s="93"/>
      <c r="T136" s="9"/>
      <c r="U136" s="7"/>
      <c r="V136" s="7"/>
      <c r="W136" s="120"/>
    </row>
    <row r="137" spans="1:23" x14ac:dyDescent="0.25">
      <c r="A137" s="1">
        <v>68</v>
      </c>
      <c r="B137" s="66" t="s">
        <v>265</v>
      </c>
      <c r="C137" s="105" t="s">
        <v>233</v>
      </c>
      <c r="D137" s="95">
        <f>IFERROR(AVERAGE(Data!AS69:AU69),"")</f>
        <v>154.73333333333335</v>
      </c>
      <c r="E137" s="95">
        <f>IFERROR(AVERAGE(Data!AW69:AY69),"")</f>
        <v>76.7</v>
      </c>
      <c r="F137" s="95">
        <f t="shared" si="84"/>
        <v>32.03521190946941</v>
      </c>
      <c r="G137" s="94">
        <f>IFERROR(AVERAGE(Data!BB69:BC69),"")</f>
        <v>133</v>
      </c>
      <c r="H137" s="94">
        <f>IFERROR(AVERAGE(Data!BE69:BF69),"")</f>
        <v>89</v>
      </c>
      <c r="I137" s="94">
        <f>IFERROR(AVERAGE(Data!BH69:BI69),"")</f>
        <v>84.5</v>
      </c>
      <c r="J137" s="96">
        <f>IF(Data!BO69="","",Data!BO69)</f>
        <v>8.6999999999999993</v>
      </c>
      <c r="K137" s="97">
        <f>IFERROR(IF(VLOOKUP(A137,'Webneers Adult Data'!$A$1:$R$73,3,FALSE)=0,"",VLOOKUP(A137,'Webneers Adult Data'!$A$1:$R$73,3,FALSE)),0)</f>
        <v>45</v>
      </c>
      <c r="L137" s="94">
        <f>IFERROR(IF(VLOOKUP(A137,'Webneers Adult Data'!$A$1:$R$73,7,FALSE)="","",VLOOKUP(A137,'Webneers Adult Data'!$A$1:$R$73,7,FALSE)),"")</f>
        <v>0</v>
      </c>
      <c r="M137" s="94">
        <f>IFERROR(IF(VLOOKUP(A137,'Webneers Adult Data'!$A$1:$R$73,10,FALSE)=0,"",VLOOKUP(A137,'Webneers Adult Data'!$A$1:$R$73,10,FALSE)),0)</f>
        <v>14</v>
      </c>
      <c r="N137" s="94">
        <f t="shared" si="74"/>
        <v>1</v>
      </c>
      <c r="O137" s="94" t="str">
        <f t="shared" ref="O137:R137" si="88">O67</f>
        <v>High</v>
      </c>
      <c r="P137" s="94" t="str">
        <f t="shared" si="88"/>
        <v>High</v>
      </c>
      <c r="Q137" s="94" t="str">
        <f t="shared" si="88"/>
        <v>High</v>
      </c>
      <c r="R137" s="116" t="str">
        <f t="shared" si="88"/>
        <v>High</v>
      </c>
      <c r="S137" s="93">
        <f>IF(Data!AP69="","",Data!AP69)</f>
        <v>42718</v>
      </c>
      <c r="T137" s="9">
        <f t="shared" si="78"/>
        <v>12</v>
      </c>
      <c r="U137" s="7">
        <f>IF(Data!AQ69="","",Data!AQ69)</f>
        <v>0.5</v>
      </c>
      <c r="V137" s="7" t="s">
        <v>236</v>
      </c>
      <c r="W137" s="120" t="str">
        <f>IF(Data!BJ69="","",Data!BJ69)</f>
        <v/>
      </c>
    </row>
    <row r="138" spans="1:23" x14ac:dyDescent="0.25">
      <c r="A138" s="1">
        <v>69</v>
      </c>
      <c r="B138" s="66" t="s">
        <v>265</v>
      </c>
      <c r="C138" s="105" t="s">
        <v>233</v>
      </c>
      <c r="D138" s="95">
        <f>IFERROR(AVERAGE(Data!AS70:AU70),"")</f>
        <v>166.03333333333333</v>
      </c>
      <c r="E138" s="95">
        <f>IFERROR(AVERAGE(Data!AW70:AY70),"")</f>
        <v>69.900000000000006</v>
      </c>
      <c r="F138" s="95">
        <f t="shared" si="84"/>
        <v>25.356342054031387</v>
      </c>
      <c r="G138" s="94">
        <f>IFERROR(AVERAGE(Data!BB70:BC70),"")</f>
        <v>108</v>
      </c>
      <c r="H138" s="94">
        <f>IFERROR(AVERAGE(Data!BE70:BF70),"")</f>
        <v>73</v>
      </c>
      <c r="I138" s="94">
        <f>IFERROR(AVERAGE(Data!BH70:BI70),"")</f>
        <v>86</v>
      </c>
      <c r="J138" s="96">
        <f>IF(Data!BO70="","",Data!BO70)</f>
        <v>5.0999999999999996</v>
      </c>
      <c r="K138" s="97">
        <f>IFERROR(IF(VLOOKUP(A138,'Webneers Adult Data'!$A$1:$R$73,3,FALSE)=0,"",VLOOKUP(A138,'Webneers Adult Data'!$A$1:$R$73,3,FALSE)),0)</f>
        <v>29</v>
      </c>
      <c r="L138" s="94">
        <f>IFERROR(IF(VLOOKUP(A138,'Webneers Adult Data'!$A$1:$R$73,7,FALSE)="","",VLOOKUP(A138,'Webneers Adult Data'!$A$1:$R$73,7,FALSE)),"")</f>
        <v>1</v>
      </c>
      <c r="M138" s="94">
        <f>IFERROR(IF(VLOOKUP(A138,'Webneers Adult Data'!$A$1:$R$73,10,FALSE)=0,"",VLOOKUP(A138,'Webneers Adult Data'!$A$1:$R$73,10,FALSE)),0)</f>
        <v>6</v>
      </c>
      <c r="N138" s="94">
        <f t="shared" si="74"/>
        <v>0</v>
      </c>
      <c r="O138" s="94" t="str">
        <f t="shared" ref="O138:R138" si="89">O68</f>
        <v>Low</v>
      </c>
      <c r="P138" s="94" t="str">
        <f t="shared" si="89"/>
        <v>Mid</v>
      </c>
      <c r="Q138" s="94" t="str">
        <f t="shared" si="89"/>
        <v>High</v>
      </c>
      <c r="R138" s="116" t="str">
        <f t="shared" si="89"/>
        <v>Low</v>
      </c>
      <c r="S138" s="93">
        <f>IF(Data!AP70="","",Data!AP70)</f>
        <v>42718</v>
      </c>
      <c r="T138" s="9">
        <f t="shared" si="78"/>
        <v>12</v>
      </c>
      <c r="U138" s="7">
        <f>IF(Data!AQ70="","",Data!AQ70)</f>
        <v>0.46875</v>
      </c>
      <c r="V138" s="7" t="s">
        <v>235</v>
      </c>
      <c r="W138" s="120" t="str">
        <f>IF(Data!BJ70="","",Data!BJ70)</f>
        <v/>
      </c>
    </row>
    <row r="139" spans="1:23" x14ac:dyDescent="0.25">
      <c r="A139" s="1">
        <v>70</v>
      </c>
      <c r="B139" s="66" t="s">
        <v>265</v>
      </c>
      <c r="C139" s="105" t="s">
        <v>233</v>
      </c>
      <c r="D139" s="95">
        <f>IFERROR(AVERAGE(Data!AS71:AU71),"")</f>
        <v>154.06666666666669</v>
      </c>
      <c r="E139" s="95">
        <f>IFERROR(AVERAGE(Data!AW71:AY71),"")</f>
        <v>68.599999999999994</v>
      </c>
      <c r="F139" s="95">
        <f t="shared" si="84"/>
        <v>28.900592260857657</v>
      </c>
      <c r="G139" s="94">
        <f>IFERROR(AVERAGE(Data!BB71:BC71),"")</f>
        <v>91.5</v>
      </c>
      <c r="H139" s="94">
        <f>IFERROR(AVERAGE(Data!BE71:BF71),"")</f>
        <v>75</v>
      </c>
      <c r="I139" s="94">
        <f>IFERROR(AVERAGE(Data!BH71:BI71),"")</f>
        <v>93</v>
      </c>
      <c r="J139" s="96">
        <f>IF(Data!BO71="","",Data!BO71)</f>
        <v>5.7</v>
      </c>
      <c r="K139" s="97">
        <f>IFERROR(IF(VLOOKUP(A139,'Webneers Adult Data'!$A$1:$R$73,3,FALSE)=0,"",VLOOKUP(A139,'Webneers Adult Data'!$A$1:$R$73,3,FALSE)),0)</f>
        <v>26</v>
      </c>
      <c r="L139" s="94">
        <f>IFERROR(IF(VLOOKUP(A139,'Webneers Adult Data'!$A$1:$R$73,7,FALSE)="","",VLOOKUP(A139,'Webneers Adult Data'!$A$1:$R$73,7,FALSE)),"")</f>
        <v>1</v>
      </c>
      <c r="M139" s="94">
        <f>IFERROR(IF(VLOOKUP(A139,'Webneers Adult Data'!$A$1:$R$73,10,FALSE)=0,"",VLOOKUP(A139,'Webneers Adult Data'!$A$1:$R$73,10,FALSE)),0)</f>
        <v>12</v>
      </c>
      <c r="N139" s="94">
        <f t="shared" si="74"/>
        <v>0</v>
      </c>
      <c r="O139" s="94" t="str">
        <f t="shared" ref="O139:R139" si="90">O69</f>
        <v>Mid</v>
      </c>
      <c r="P139" s="94" t="str">
        <f t="shared" si="90"/>
        <v>Low</v>
      </c>
      <c r="Q139" s="94" t="str">
        <f t="shared" si="90"/>
        <v>Mid</v>
      </c>
      <c r="R139" s="116" t="str">
        <f t="shared" si="90"/>
        <v>High</v>
      </c>
      <c r="S139" s="93">
        <f>IF(Data!AP71="","",Data!AP71)</f>
        <v>42718</v>
      </c>
      <c r="T139" s="9">
        <f t="shared" si="78"/>
        <v>12</v>
      </c>
      <c r="U139" s="7">
        <f>IF(Data!AQ71="","",Data!AQ71)</f>
        <v>0.47916666666666669</v>
      </c>
      <c r="V139" s="7" t="s">
        <v>235</v>
      </c>
      <c r="W139" s="120" t="str">
        <f>IF(Data!BJ71="","",Data!BJ71)</f>
        <v/>
      </c>
    </row>
    <row r="140" spans="1:23" x14ac:dyDescent="0.25">
      <c r="A140" s="1">
        <v>71</v>
      </c>
      <c r="B140" s="66" t="s">
        <v>265</v>
      </c>
      <c r="C140" s="105" t="s">
        <v>233</v>
      </c>
      <c r="D140" s="95">
        <f>IFERROR(AVERAGE(Data!AS72:AU72),"")</f>
        <v>146.43333333333337</v>
      </c>
      <c r="E140" s="95">
        <f>IFERROR(AVERAGE(Data!AW72:AY72),"")</f>
        <v>68.2</v>
      </c>
      <c r="F140" s="95">
        <f t="shared" si="84"/>
        <v>31.805664797207264</v>
      </c>
      <c r="G140" s="94">
        <f>IFERROR(AVERAGE(Data!BB72:BC72),"")</f>
        <v>105.5</v>
      </c>
      <c r="H140" s="94">
        <f>IFERROR(AVERAGE(Data!BE72:BF72),"")</f>
        <v>77.5</v>
      </c>
      <c r="I140" s="94">
        <f>IFERROR(AVERAGE(Data!BH72:BI72),"")</f>
        <v>75.5</v>
      </c>
      <c r="J140" s="96">
        <f>IF(Data!BO72="","",Data!BO72)</f>
        <v>5.4</v>
      </c>
      <c r="K140" s="97">
        <f>IFERROR(IF(VLOOKUP(A140,'Webneers Adult Data'!$A$1:$R$73,3,FALSE)=0,"",VLOOKUP(A140,'Webneers Adult Data'!$A$1:$R$73,3,FALSE)),0)</f>
        <v>67</v>
      </c>
      <c r="L140" s="94">
        <f>IFERROR(IF(VLOOKUP(A140,'Webneers Adult Data'!$A$1:$R$73,7,FALSE)="","",VLOOKUP(A140,'Webneers Adult Data'!$A$1:$R$73,7,FALSE)),"")</f>
        <v>1</v>
      </c>
      <c r="M140" s="94">
        <f>IFERROR(IF(VLOOKUP(A140,'Webneers Adult Data'!$A$1:$R$73,10,FALSE)=0,"",VLOOKUP(A140,'Webneers Adult Data'!$A$1:$R$73,10,FALSE)),0)</f>
        <v>12</v>
      </c>
      <c r="N140" s="94">
        <f t="shared" si="74"/>
        <v>0</v>
      </c>
      <c r="O140" s="94" t="str">
        <f t="shared" ref="O140:R140" si="91">O70</f>
        <v>Mid</v>
      </c>
      <c r="P140" s="94" t="str">
        <f t="shared" si="91"/>
        <v>High</v>
      </c>
      <c r="Q140" s="94" t="str">
        <f t="shared" si="91"/>
        <v>Mid</v>
      </c>
      <c r="R140" s="116" t="str">
        <f t="shared" si="91"/>
        <v>Low</v>
      </c>
      <c r="S140" s="93">
        <f>IF(Data!AP72="","",Data!AP72)</f>
        <v>42718</v>
      </c>
      <c r="T140" s="9">
        <f t="shared" si="78"/>
        <v>12</v>
      </c>
      <c r="U140" s="7">
        <f>IF(Data!AQ72="","",Data!AQ72)</f>
        <v>0.47916666666666669</v>
      </c>
      <c r="V140" s="7" t="s">
        <v>235</v>
      </c>
      <c r="W140" s="120" t="str">
        <f>IF(Data!BJ72="","",Data!BJ72)</f>
        <v>3B</v>
      </c>
    </row>
    <row r="141" spans="1:23" s="87" customFormat="1" ht="15.75" thickBot="1" x14ac:dyDescent="0.3">
      <c r="A141" s="67">
        <v>72</v>
      </c>
      <c r="B141" s="66" t="s">
        <v>265</v>
      </c>
      <c r="C141" s="106" t="s">
        <v>233</v>
      </c>
      <c r="D141" s="99">
        <f>IFERROR(AVERAGE(Data!AS73:AU73),"")</f>
        <v>157</v>
      </c>
      <c r="E141" s="99">
        <f>IFERROR(AVERAGE(Data!AW73:AY73),"")</f>
        <v>65.5</v>
      </c>
      <c r="F141" s="99">
        <f t="shared" si="84"/>
        <v>26.573086129254737</v>
      </c>
      <c r="G141" s="98">
        <f>IFERROR(AVERAGE(Data!BB73:BC73),"")</f>
        <v>98.5</v>
      </c>
      <c r="H141" s="98">
        <f>IFERROR(AVERAGE(Data!BE73:BF73),"")</f>
        <v>71</v>
      </c>
      <c r="I141" s="98">
        <f>IFERROR(AVERAGE(Data!BH73:BI73),"")</f>
        <v>99.5</v>
      </c>
      <c r="J141" s="100">
        <f>IF(Data!BO73="","",Data!BO73)</f>
        <v>5.5</v>
      </c>
      <c r="K141" s="101">
        <f>IFERROR(IF(VLOOKUP(A141,'Webneers Adult Data'!$A$1:$R$73,3,FALSE)=0,"",VLOOKUP(A141,'Webneers Adult Data'!$A$1:$R$73,3,FALSE)),0)</f>
        <v>43</v>
      </c>
      <c r="L141" s="98">
        <f>IFERROR(IF(VLOOKUP(A141,'Webneers Adult Data'!$A$1:$R$73,7,FALSE)="","",VLOOKUP(A141,'Webneers Adult Data'!$A$1:$R$73,7,FALSE)),"")</f>
        <v>1</v>
      </c>
      <c r="M141" s="98">
        <f>IFERROR(IF(VLOOKUP(A141,'Webneers Adult Data'!$A$1:$R$73,10,FALSE)=0,"",VLOOKUP(A141,'Webneers Adult Data'!$A$1:$R$73,10,FALSE)),0)</f>
        <v>12</v>
      </c>
      <c r="N141" s="98">
        <f t="shared" si="74"/>
        <v>0</v>
      </c>
      <c r="O141" s="98" t="str">
        <f t="shared" ref="O141:R141" si="92">O71</f>
        <v>Low</v>
      </c>
      <c r="P141" s="98" t="str">
        <f t="shared" si="92"/>
        <v>Low</v>
      </c>
      <c r="Q141" s="98" t="str">
        <f t="shared" si="92"/>
        <v>Low</v>
      </c>
      <c r="R141" s="117" t="str">
        <f t="shared" si="92"/>
        <v/>
      </c>
      <c r="S141" s="102">
        <f>IF(Data!AP73="","",Data!AP73)</f>
        <v>42718</v>
      </c>
      <c r="T141" s="87">
        <f t="shared" si="78"/>
        <v>12</v>
      </c>
      <c r="U141" s="103">
        <f>IF(Data!AQ73="","",Data!AQ73)</f>
        <v>0.46875</v>
      </c>
      <c r="V141" s="103" t="s">
        <v>235</v>
      </c>
      <c r="W141" s="88" t="str">
        <f>IF(Data!BJ73="","",Data!BJ73)</f>
        <v>3D</v>
      </c>
    </row>
    <row r="142" spans="1:23" ht="15.75" thickTop="1" x14ac:dyDescent="0.25">
      <c r="A142" s="66">
        <v>1</v>
      </c>
      <c r="B142" s="66" t="s">
        <v>265</v>
      </c>
      <c r="C142" s="104" t="s">
        <v>232</v>
      </c>
      <c r="D142" s="90">
        <f>IFERROR(AVERAGE(Data!BS2:BU2),"")</f>
        <v>154.4</v>
      </c>
      <c r="E142" s="90">
        <f>IFERROR(AVERAGE(Data!BW2:BY2),"")</f>
        <v>70.900000000000006</v>
      </c>
      <c r="F142" s="90">
        <f t="shared" si="84"/>
        <v>29.740731294799858</v>
      </c>
      <c r="G142" s="89">
        <f>IFERROR(AVERAGE(Data!CB2:CC2),"")</f>
        <v>100.5</v>
      </c>
      <c r="H142" s="89">
        <f>IFERROR(AVERAGE(Data!CE2:CF2),"")</f>
        <v>81</v>
      </c>
      <c r="I142" s="66">
        <f>IFERROR(AVERAGE(Data!CH2:CI2),"")</f>
        <v>76.5</v>
      </c>
      <c r="J142" s="91">
        <f>IF(Data!CO2="","",Data!CO2)</f>
        <v>5.3</v>
      </c>
      <c r="K142" s="92">
        <f>IFERROR(IF(VLOOKUP(A142,'Webneers Adult Data'!$A$1:$R$73,3,FALSE)=0,"",VLOOKUP(A142,'Webneers Adult Data'!$A$1:$R$73,3,FALSE)),0)</f>
        <v>28</v>
      </c>
      <c r="L142" s="89">
        <f>IFERROR(IF(VLOOKUP(A142,'Webneers Adult Data'!$A$1:$R$73,7,FALSE)="","",VLOOKUP(A142,'Webneers Adult Data'!$A$1:$R$73,7,FALSE)),"")</f>
        <v>0</v>
      </c>
      <c r="M142" s="89">
        <f>IFERROR(IF(VLOOKUP(A142,'Webneers Adult Data'!$A$1:$R$73,10,FALSE)=0,"",VLOOKUP(A142,'Webneers Adult Data'!$A$1:$R$73,10,FALSE)),0)</f>
        <v>14</v>
      </c>
      <c r="N142" s="89">
        <f t="shared" si="74"/>
        <v>1</v>
      </c>
      <c r="O142" s="94" t="str">
        <f t="shared" ref="O142:R142" si="93">O72</f>
        <v>Mid</v>
      </c>
      <c r="P142" s="94" t="str">
        <f t="shared" si="93"/>
        <v>Mid</v>
      </c>
      <c r="Q142" s="94" t="str">
        <f t="shared" si="93"/>
        <v>High</v>
      </c>
      <c r="R142" s="116" t="str">
        <f t="shared" si="93"/>
        <v>Mid</v>
      </c>
      <c r="S142" s="93">
        <f>IF(Data!BP2="","",Data!BP2)</f>
        <v>42713</v>
      </c>
      <c r="T142" s="9">
        <f t="shared" si="78"/>
        <v>12</v>
      </c>
      <c r="U142" s="64">
        <f>IF(Data!BQ2="","",Data!BQ2)</f>
        <v>0.45833333333333331</v>
      </c>
      <c r="V142" s="7" t="s">
        <v>235</v>
      </c>
      <c r="W142" s="118" t="str">
        <f>IF(Data!CJ2=0,"",Data!CJ2)</f>
        <v/>
      </c>
    </row>
    <row r="143" spans="1:23" x14ac:dyDescent="0.25">
      <c r="A143" s="1">
        <v>2</v>
      </c>
      <c r="B143" s="66" t="s">
        <v>265</v>
      </c>
      <c r="C143" s="105" t="s">
        <v>232</v>
      </c>
      <c r="D143" s="95">
        <f>IFERROR(AVERAGE(Data!BS3:BU3),"")</f>
        <v>170.56666666666669</v>
      </c>
      <c r="E143" s="95">
        <f>IFERROR(AVERAGE(Data!BW3:BY3),"")</f>
        <v>87.40000000000002</v>
      </c>
      <c r="F143" s="95">
        <f t="shared" si="84"/>
        <v>30.041603381402826</v>
      </c>
      <c r="G143" s="94">
        <f>IFERROR(AVERAGE(Data!CB3:CC3),"")</f>
        <v>97</v>
      </c>
      <c r="H143" s="94">
        <f>IFERROR(AVERAGE(Data!CE3:CF3),"")</f>
        <v>76.5</v>
      </c>
      <c r="I143" s="1">
        <f>IFERROR(AVERAGE(Data!CH3:CI3),"")</f>
        <v>83.5</v>
      </c>
      <c r="J143" s="96">
        <f>IF(Data!CO3="","",Data!CO3)</f>
        <v>5.4</v>
      </c>
      <c r="K143" s="97">
        <f>IFERROR(IF(VLOOKUP(A143,'Webneers Adult Data'!$A$1:$R$73,3,FALSE)=0,"",VLOOKUP(A143,'Webneers Adult Data'!$A$1:$R$73,3,FALSE)),0)</f>
        <v>30</v>
      </c>
      <c r="L143" s="94">
        <f>IFERROR(IF(VLOOKUP(A143,'Webneers Adult Data'!$A$1:$R$73,7,FALSE)="","",VLOOKUP(A143,'Webneers Adult Data'!$A$1:$R$73,7,FALSE)),"")</f>
        <v>1</v>
      </c>
      <c r="M143" s="94">
        <f>IFERROR(IF(VLOOKUP(A143,'Webneers Adult Data'!$A$1:$R$73,10,FALSE)=0,"",VLOOKUP(A143,'Webneers Adult Data'!$A$1:$R$73,10,FALSE)),0)</f>
        <v>15</v>
      </c>
      <c r="N143" s="94">
        <f t="shared" si="74"/>
        <v>1</v>
      </c>
      <c r="O143" s="94" t="str">
        <f t="shared" ref="O143:R143" si="94">O73</f>
        <v>Low</v>
      </c>
      <c r="P143" s="94" t="str">
        <f t="shared" si="94"/>
        <v>Mid</v>
      </c>
      <c r="Q143" s="94" t="str">
        <f t="shared" si="94"/>
        <v>Mid</v>
      </c>
      <c r="R143" s="116" t="str">
        <f t="shared" si="94"/>
        <v>Mid</v>
      </c>
      <c r="S143" s="93">
        <f>IF(Data!BP3="","",Data!BP3)</f>
        <v>42713</v>
      </c>
      <c r="T143" s="9">
        <f t="shared" si="78"/>
        <v>12</v>
      </c>
      <c r="U143" s="64">
        <f>IF(Data!BQ3="","",Data!BQ3)</f>
        <v>0.45833333333333331</v>
      </c>
      <c r="V143" s="7" t="s">
        <v>235</v>
      </c>
      <c r="W143" s="118" t="str">
        <f>IF(Data!CJ3=0,"",Data!CJ3)</f>
        <v>1B</v>
      </c>
    </row>
    <row r="144" spans="1:23" x14ac:dyDescent="0.25">
      <c r="A144" s="1">
        <v>3</v>
      </c>
      <c r="B144" s="66" t="s">
        <v>265</v>
      </c>
      <c r="C144" s="105" t="s">
        <v>232</v>
      </c>
      <c r="D144" s="95">
        <f>IFERROR(AVERAGE(Data!BS4:BU4),"")</f>
        <v>158.43333333333331</v>
      </c>
      <c r="E144" s="95">
        <f>IFERROR(AVERAGE(Data!BW4:BY4),"")</f>
        <v>99.2</v>
      </c>
      <c r="F144" s="95">
        <f t="shared" si="84"/>
        <v>39.520147152347214</v>
      </c>
      <c r="G144" s="94">
        <f>IFERROR(AVERAGE(Data!CB4:CC4),"")</f>
        <v>108</v>
      </c>
      <c r="H144" s="94">
        <f>IFERROR(AVERAGE(Data!CE4:CF4),"")</f>
        <v>94.5</v>
      </c>
      <c r="I144" s="1">
        <f>IFERROR(AVERAGE(Data!CH4:CI4),"")</f>
        <v>119</v>
      </c>
      <c r="J144" s="96">
        <f>IF(Data!CO4="","",Data!CO4)</f>
        <v>7.2</v>
      </c>
      <c r="K144" s="97">
        <f>IFERROR(IF(VLOOKUP(A144,'Webneers Adult Data'!$A$1:$R$73,3,FALSE)=0,"",VLOOKUP(A144,'Webneers Adult Data'!$A$1:$R$73,3,FALSE)),0)</f>
        <v>33</v>
      </c>
      <c r="L144" s="94">
        <f>IFERROR(IF(VLOOKUP(A144,'Webneers Adult Data'!$A$1:$R$73,7,FALSE)="","",VLOOKUP(A144,'Webneers Adult Data'!$A$1:$R$73,7,FALSE)),"")</f>
        <v>1</v>
      </c>
      <c r="M144" s="94">
        <f>IFERROR(IF(VLOOKUP(A144,'Webneers Adult Data'!$A$1:$R$73,10,FALSE)=0,"",VLOOKUP(A144,'Webneers Adult Data'!$A$1:$R$73,10,FALSE)),0)</f>
        <v>6</v>
      </c>
      <c r="N144" s="94">
        <f t="shared" si="74"/>
        <v>0</v>
      </c>
      <c r="O144" s="94" t="str">
        <f t="shared" ref="O144:R144" si="95">O74</f>
        <v>High</v>
      </c>
      <c r="P144" s="94" t="str">
        <f t="shared" si="95"/>
        <v>High</v>
      </c>
      <c r="Q144" s="94" t="str">
        <f t="shared" si="95"/>
        <v>High</v>
      </c>
      <c r="R144" s="116" t="str">
        <f t="shared" si="95"/>
        <v>High</v>
      </c>
      <c r="S144" s="93">
        <f>IF(Data!BP4="","",Data!BP4)</f>
        <v>42713</v>
      </c>
      <c r="T144" s="9">
        <f t="shared" si="78"/>
        <v>12</v>
      </c>
      <c r="U144" s="64">
        <f>IF(Data!BQ4="","",Data!BQ4)</f>
        <v>0.45833333333333331</v>
      </c>
      <c r="V144" s="7" t="s">
        <v>235</v>
      </c>
      <c r="W144" s="118" t="str">
        <f>IF(Data!CJ4=0,"",Data!CJ4)</f>
        <v/>
      </c>
    </row>
    <row r="145" spans="1:23" x14ac:dyDescent="0.25">
      <c r="A145" s="1">
        <v>4</v>
      </c>
      <c r="B145" s="66" t="s">
        <v>265</v>
      </c>
      <c r="C145" s="105" t="s">
        <v>232</v>
      </c>
      <c r="D145" s="95">
        <f>IFERROR(AVERAGE(Data!BS5:BU5),"")</f>
        <v>158.43333333333331</v>
      </c>
      <c r="E145" s="95">
        <f>IFERROR(AVERAGE(Data!BW5:BY5),"")</f>
        <v>108.3</v>
      </c>
      <c r="F145" s="95">
        <f t="shared" si="84"/>
        <v>43.145483231846804</v>
      </c>
      <c r="G145" s="94">
        <f>IFERROR(AVERAGE(Data!CB5:CC5),"")</f>
        <v>103.5</v>
      </c>
      <c r="H145" s="94">
        <f>IFERROR(AVERAGE(Data!CE5:CF5),"")</f>
        <v>81.5</v>
      </c>
      <c r="I145" s="1">
        <f>IFERROR(AVERAGE(Data!CH5:CI5),"")</f>
        <v>68.5</v>
      </c>
      <c r="J145" s="96">
        <f>IF(Data!CO5="","",Data!CO5)</f>
        <v>5.0999999999999996</v>
      </c>
      <c r="K145" s="97">
        <f>IFERROR(IF(VLOOKUP(A145,'Webneers Adult Data'!$A$1:$R$73,3,FALSE)=0,"",VLOOKUP(A145,'Webneers Adult Data'!$A$1:$R$73,3,FALSE)),0)</f>
        <v>34</v>
      </c>
      <c r="L145" s="94">
        <f>IFERROR(IF(VLOOKUP(A145,'Webneers Adult Data'!$A$1:$R$73,7,FALSE)="","",VLOOKUP(A145,'Webneers Adult Data'!$A$1:$R$73,7,FALSE)),"")</f>
        <v>0</v>
      </c>
      <c r="M145" s="94">
        <f>IFERROR(IF(VLOOKUP(A145,'Webneers Adult Data'!$A$1:$R$73,10,FALSE)=0,"",VLOOKUP(A145,'Webneers Adult Data'!$A$1:$R$73,10,FALSE)),0)</f>
        <v>12</v>
      </c>
      <c r="N145" s="94">
        <f t="shared" si="74"/>
        <v>0</v>
      </c>
      <c r="O145" s="94" t="str">
        <f t="shared" ref="O145:R145" si="96">O75</f>
        <v>High</v>
      </c>
      <c r="P145" s="94" t="str">
        <f t="shared" si="96"/>
        <v>Low</v>
      </c>
      <c r="Q145" s="94" t="str">
        <f t="shared" si="96"/>
        <v>Mid</v>
      </c>
      <c r="R145" s="116" t="str">
        <f t="shared" si="96"/>
        <v>Mid</v>
      </c>
      <c r="S145" s="93">
        <f>IF(Data!BP5="","",Data!BP5)</f>
        <v>42713</v>
      </c>
      <c r="T145" s="9">
        <f t="shared" si="78"/>
        <v>12</v>
      </c>
      <c r="U145" s="64">
        <f>IF(Data!BQ5="","",Data!BQ5)</f>
        <v>0.45833333333333331</v>
      </c>
      <c r="V145" s="7" t="s">
        <v>235</v>
      </c>
      <c r="W145" s="118" t="str">
        <f>IF(Data!CJ5=0,"",Data!CJ5)</f>
        <v>1A</v>
      </c>
    </row>
    <row r="146" spans="1:23" x14ac:dyDescent="0.25">
      <c r="A146" s="1">
        <v>5</v>
      </c>
      <c r="B146" s="66" t="s">
        <v>265</v>
      </c>
      <c r="C146" s="105" t="s">
        <v>232</v>
      </c>
      <c r="D146" s="95">
        <f>IFERROR(AVERAGE(Data!BS6:BU6),"")</f>
        <v>165.70000000000002</v>
      </c>
      <c r="E146" s="95">
        <f>IFERROR(AVERAGE(Data!BW6:BY6),"")</f>
        <v>60.9</v>
      </c>
      <c r="F146" s="95">
        <f t="shared" si="84"/>
        <v>22.180548205542653</v>
      </c>
      <c r="G146" s="94">
        <f>IFERROR(AVERAGE(Data!CB6:CC6),"")</f>
        <v>108.5</v>
      </c>
      <c r="H146" s="94">
        <f>IFERROR(AVERAGE(Data!CE6:CF6),"")</f>
        <v>78.5</v>
      </c>
      <c r="I146" s="1">
        <f>IFERROR(AVERAGE(Data!CH6:CI6),"")</f>
        <v>74.5</v>
      </c>
      <c r="J146" s="96">
        <f>IF(Data!CO6="","",Data!CO6)</f>
        <v>5.8</v>
      </c>
      <c r="K146" s="97">
        <f>IFERROR(IF(VLOOKUP(A146,'Webneers Adult Data'!$A$1:$R$73,3,FALSE)=0,"",VLOOKUP(A146,'Webneers Adult Data'!$A$1:$R$73,3,FALSE)),0)</f>
        <v>42</v>
      </c>
      <c r="L146" s="94">
        <f>IFERROR(IF(VLOOKUP(A146,'Webneers Adult Data'!$A$1:$R$73,7,FALSE)="","",VLOOKUP(A146,'Webneers Adult Data'!$A$1:$R$73,7,FALSE)),"")</f>
        <v>1</v>
      </c>
      <c r="M146" s="94">
        <f>IFERROR(IF(VLOOKUP(A146,'Webneers Adult Data'!$A$1:$R$73,10,FALSE)=0,"",VLOOKUP(A146,'Webneers Adult Data'!$A$1:$R$73,10,FALSE)),0)</f>
        <v>12</v>
      </c>
      <c r="N146" s="94">
        <f t="shared" si="74"/>
        <v>0</v>
      </c>
      <c r="O146" s="94" t="str">
        <f t="shared" ref="O146:R146" si="97">O76</f>
        <v>Low</v>
      </c>
      <c r="P146" s="94" t="str">
        <f t="shared" si="97"/>
        <v>Low</v>
      </c>
      <c r="Q146" s="94" t="str">
        <f t="shared" si="97"/>
        <v>Low</v>
      </c>
      <c r="R146" s="116" t="str">
        <f t="shared" si="97"/>
        <v>Low</v>
      </c>
      <c r="S146" s="93">
        <f>IF(Data!BP6="","",Data!BP6)</f>
        <v>42705</v>
      </c>
      <c r="T146" s="9">
        <f t="shared" si="78"/>
        <v>12</v>
      </c>
      <c r="U146" s="64">
        <f>IF(Data!BQ6="","",Data!BQ6)</f>
        <v>0.35416666666666669</v>
      </c>
      <c r="V146" s="7" t="s">
        <v>235</v>
      </c>
      <c r="W146" s="118" t="str">
        <f>IF(Data!CJ6=0,"",Data!CJ6)</f>
        <v>2A</v>
      </c>
    </row>
    <row r="147" spans="1:23" x14ac:dyDescent="0.25">
      <c r="A147" s="1">
        <v>6</v>
      </c>
      <c r="B147" s="66" t="s">
        <v>265</v>
      </c>
      <c r="C147" s="105" t="s">
        <v>232</v>
      </c>
      <c r="D147" s="95">
        <f>IFERROR(AVERAGE(Data!BS7:BU7),"")</f>
        <v>164.46666666666667</v>
      </c>
      <c r="E147" s="95">
        <f>IFERROR(AVERAGE(Data!BW7:BY7),"")</f>
        <v>71.400000000000006</v>
      </c>
      <c r="F147" s="95">
        <f t="shared" si="84"/>
        <v>26.396262032973887</v>
      </c>
      <c r="G147" s="94">
        <f>IFERROR(AVERAGE(Data!CB7:CC7),"")</f>
        <v>117.5</v>
      </c>
      <c r="H147" s="94">
        <f>IFERROR(AVERAGE(Data!CE7:CF7),"")</f>
        <v>77.5</v>
      </c>
      <c r="I147" s="1">
        <f>IFERROR(AVERAGE(Data!CH7:CI7),"")</f>
        <v>79</v>
      </c>
      <c r="J147" s="96">
        <f>IF(Data!CO7="","",Data!CO7)</f>
        <v>5.8</v>
      </c>
      <c r="K147" s="97" t="str">
        <f>IFERROR(IF(VLOOKUP(A147,'Webneers Adult Data'!$A$1:$R$73,3,FALSE)=0,"",VLOOKUP(A147,'Webneers Adult Data'!$A$1:$R$73,3,FALSE)),0)</f>
        <v/>
      </c>
      <c r="L147" s="94">
        <f>IFERROR(IF(VLOOKUP(A147,'Webneers Adult Data'!$A$1:$R$73,7,FALSE)="","",VLOOKUP(A147,'Webneers Adult Data'!$A$1:$R$73,7,FALSE)),"")</f>
        <v>1</v>
      </c>
      <c r="M147" s="94">
        <f>IFERROR(IF(VLOOKUP(A147,'Webneers Adult Data'!$A$1:$R$73,10,FALSE)=0,"",VLOOKUP(A147,'Webneers Adult Data'!$A$1:$R$73,10,FALSE)),0)</f>
        <v>12</v>
      </c>
      <c r="N147" s="94">
        <f t="shared" si="74"/>
        <v>0</v>
      </c>
      <c r="O147" s="94" t="str">
        <f t="shared" ref="O147:R147" si="98">O77</f>
        <v>Mid</v>
      </c>
      <c r="P147" s="94" t="str">
        <f t="shared" si="98"/>
        <v>High</v>
      </c>
      <c r="Q147" s="94" t="str">
        <f t="shared" si="98"/>
        <v>High</v>
      </c>
      <c r="R147" s="116" t="str">
        <f t="shared" si="98"/>
        <v/>
      </c>
      <c r="S147" s="93">
        <f>IF(Data!BP7="","",Data!BP7)</f>
        <v>42712</v>
      </c>
      <c r="T147" s="9">
        <f t="shared" si="78"/>
        <v>12</v>
      </c>
      <c r="U147" s="64">
        <f>IF(Data!BQ7="","",Data!BQ7)</f>
        <v>0.3611111111111111</v>
      </c>
      <c r="V147" s="7" t="s">
        <v>235</v>
      </c>
      <c r="W147" s="118" t="str">
        <f>IF(Data!CJ7=0,"",Data!CJ7)</f>
        <v>2A</v>
      </c>
    </row>
    <row r="148" spans="1:23" x14ac:dyDescent="0.25">
      <c r="A148" s="1">
        <v>7</v>
      </c>
      <c r="B148" s="66" t="s">
        <v>265</v>
      </c>
      <c r="C148" s="105" t="s">
        <v>232</v>
      </c>
      <c r="D148" s="95">
        <f>IFERROR(AVERAGE(Data!BS8:BU8),"")</f>
        <v>160.03333333333333</v>
      </c>
      <c r="E148" s="95">
        <f>IFERROR(AVERAGE(Data!BW8:BY8),"")</f>
        <v>88.666666666666671</v>
      </c>
      <c r="F148" s="95">
        <f t="shared" si="84"/>
        <v>34.620989751623028</v>
      </c>
      <c r="G148" s="94">
        <f>IFERROR(AVERAGE(Data!CB8:CC8),"")</f>
        <v>112</v>
      </c>
      <c r="H148" s="94">
        <f>IFERROR(AVERAGE(Data!CE8:CF8),"")</f>
        <v>79</v>
      </c>
      <c r="I148" s="1">
        <f>IFERROR(AVERAGE(Data!CH8:CI8),"")</f>
        <v>81.5</v>
      </c>
      <c r="J148" s="96">
        <f>IF(Data!CO8="","",Data!CO8)</f>
        <v>6.5</v>
      </c>
      <c r="K148" s="97">
        <f>IFERROR(IF(VLOOKUP(A148,'Webneers Adult Data'!$A$1:$R$73,3,FALSE)=0,"",VLOOKUP(A148,'Webneers Adult Data'!$A$1:$R$73,3,FALSE)),0)</f>
        <v>43</v>
      </c>
      <c r="L148" s="94">
        <f>IFERROR(IF(VLOOKUP(A148,'Webneers Adult Data'!$A$1:$R$73,7,FALSE)="","",VLOOKUP(A148,'Webneers Adult Data'!$A$1:$R$73,7,FALSE)),"")</f>
        <v>1</v>
      </c>
      <c r="M148" s="94">
        <f>IFERROR(IF(VLOOKUP(A148,'Webneers Adult Data'!$A$1:$R$73,10,FALSE)=0,"",VLOOKUP(A148,'Webneers Adult Data'!$A$1:$R$73,10,FALSE)),0)</f>
        <v>14</v>
      </c>
      <c r="N148" s="94">
        <f t="shared" si="74"/>
        <v>1</v>
      </c>
      <c r="O148" s="94" t="str">
        <f t="shared" ref="O148:R148" si="99">O78</f>
        <v>High</v>
      </c>
      <c r="P148" s="94" t="str">
        <f t="shared" si="99"/>
        <v>High</v>
      </c>
      <c r="Q148" s="94" t="str">
        <f t="shared" si="99"/>
        <v>Mid</v>
      </c>
      <c r="R148" s="116" t="str">
        <f t="shared" si="99"/>
        <v>High</v>
      </c>
      <c r="S148" s="93">
        <f>IF(Data!BP8="","",Data!BP8)</f>
        <v>42705</v>
      </c>
      <c r="T148" s="9">
        <f t="shared" si="78"/>
        <v>12</v>
      </c>
      <c r="U148" s="64">
        <f>IF(Data!BQ8="","",Data!BQ8)</f>
        <v>0.35416666666666669</v>
      </c>
      <c r="V148" s="7" t="s">
        <v>235</v>
      </c>
      <c r="W148" s="118" t="str">
        <f>IF(Data!CJ8=0,"",Data!CJ8)</f>
        <v>2B</v>
      </c>
    </row>
    <row r="149" spans="1:23" x14ac:dyDescent="0.25">
      <c r="A149" s="1">
        <v>8</v>
      </c>
      <c r="B149" s="66" t="s">
        <v>265</v>
      </c>
      <c r="C149" s="105" t="s">
        <v>232</v>
      </c>
      <c r="D149" s="95">
        <f>IFERROR(AVERAGE(Data!BS9:BU9),"")</f>
        <v>157.6</v>
      </c>
      <c r="E149" s="95">
        <f>IFERROR(AVERAGE(Data!BW9:BY9),"")</f>
        <v>108.9</v>
      </c>
      <c r="F149" s="95">
        <f t="shared" si="84"/>
        <v>43.844533484501035</v>
      </c>
      <c r="G149" s="94">
        <f>IFERROR(AVERAGE(Data!CB9:CC9),"")</f>
        <v>158.5</v>
      </c>
      <c r="H149" s="94">
        <f>IFERROR(AVERAGE(Data!CE9:CF9),"")</f>
        <v>106</v>
      </c>
      <c r="I149" s="1">
        <f>IFERROR(AVERAGE(Data!CH9:CI9),"")</f>
        <v>82.5</v>
      </c>
      <c r="J149" s="96">
        <f>IF(Data!CO9="","",Data!CO9)</f>
        <v>6.1</v>
      </c>
      <c r="K149" s="97">
        <f>IFERROR(IF(VLOOKUP(A149,'Webneers Adult Data'!$A$1:$R$73,3,FALSE)=0,"",VLOOKUP(A149,'Webneers Adult Data'!$A$1:$R$73,3,FALSE)),0)</f>
        <v>50</v>
      </c>
      <c r="L149" s="94">
        <f>IFERROR(IF(VLOOKUP(A149,'Webneers Adult Data'!$A$1:$R$73,7,FALSE)="","",VLOOKUP(A149,'Webneers Adult Data'!$A$1:$R$73,7,FALSE)),"")</f>
        <v>1</v>
      </c>
      <c r="M149" s="94">
        <f>IFERROR(IF(VLOOKUP(A149,'Webneers Adult Data'!$A$1:$R$73,10,FALSE)=0,"",VLOOKUP(A149,'Webneers Adult Data'!$A$1:$R$73,10,FALSE)),0)</f>
        <v>13</v>
      </c>
      <c r="N149" s="94">
        <f t="shared" si="74"/>
        <v>0</v>
      </c>
      <c r="O149" s="94" t="str">
        <f t="shared" ref="O149:R149" si="100">O79</f>
        <v>High</v>
      </c>
      <c r="P149" s="94" t="str">
        <f t="shared" si="100"/>
        <v>High</v>
      </c>
      <c r="Q149" s="94" t="str">
        <f t="shared" si="100"/>
        <v>High</v>
      </c>
      <c r="R149" s="116" t="str">
        <f t="shared" si="100"/>
        <v>Mid</v>
      </c>
      <c r="S149" s="93">
        <f>IF(Data!BP9="","",Data!BP9)</f>
        <v>42705</v>
      </c>
      <c r="T149" s="9">
        <f t="shared" si="78"/>
        <v>12</v>
      </c>
      <c r="U149" s="64">
        <f>IF(Data!BQ9="","",Data!BQ9)</f>
        <v>0.35416666666666669</v>
      </c>
      <c r="V149" s="7" t="s">
        <v>235</v>
      </c>
      <c r="W149" s="118" t="str">
        <f>IF(Data!CJ9=0,"",Data!CJ9)</f>
        <v/>
      </c>
    </row>
    <row r="150" spans="1:23" x14ac:dyDescent="0.25">
      <c r="A150" s="1">
        <v>9</v>
      </c>
      <c r="B150" s="66" t="s">
        <v>265</v>
      </c>
      <c r="C150" s="105" t="s">
        <v>232</v>
      </c>
      <c r="D150" s="95">
        <f>IFERROR(AVERAGE(Data!BS10:BU10),"")</f>
        <v>151.43333333333331</v>
      </c>
      <c r="E150" s="95">
        <f>IFERROR(AVERAGE(Data!BW10:BY10),"")</f>
        <v>58.79999999999999</v>
      </c>
      <c r="F150" s="95">
        <f t="shared" si="84"/>
        <v>25.64096476504092</v>
      </c>
      <c r="G150" s="94">
        <f>IFERROR(AVERAGE(Data!CB10:CC10),"")</f>
        <v>102</v>
      </c>
      <c r="H150" s="94">
        <f>IFERROR(AVERAGE(Data!CE10:CF10),"")</f>
        <v>70</v>
      </c>
      <c r="I150" s="1">
        <f>IFERROR(AVERAGE(Data!CH10:CI10),"")</f>
        <v>60.5</v>
      </c>
      <c r="J150" s="96">
        <f>IF(Data!CO10="","",Data!CO10)</f>
        <v>5.6</v>
      </c>
      <c r="K150" s="97">
        <f>IFERROR(IF(VLOOKUP(A150,'Webneers Adult Data'!$A$1:$R$73,3,FALSE)=0,"",VLOOKUP(A150,'Webneers Adult Data'!$A$1:$R$73,3,FALSE)),0)</f>
        <v>45</v>
      </c>
      <c r="L150" s="94">
        <f>IFERROR(IF(VLOOKUP(A150,'Webneers Adult Data'!$A$1:$R$73,7,FALSE)="","",VLOOKUP(A150,'Webneers Adult Data'!$A$1:$R$73,7,FALSE)),"")</f>
        <v>1</v>
      </c>
      <c r="M150" s="94">
        <f>IFERROR(IF(VLOOKUP(A150,'Webneers Adult Data'!$A$1:$R$73,10,FALSE)=0,"",VLOOKUP(A150,'Webneers Adult Data'!$A$1:$R$73,10,FALSE)),0)</f>
        <v>6</v>
      </c>
      <c r="N150" s="94">
        <f t="shared" si="74"/>
        <v>0</v>
      </c>
      <c r="O150" s="94" t="str">
        <f t="shared" ref="O150:R150" si="101">O80</f>
        <v>Low</v>
      </c>
      <c r="P150" s="94" t="str">
        <f t="shared" si="101"/>
        <v>Low</v>
      </c>
      <c r="Q150" s="94" t="str">
        <f t="shared" si="101"/>
        <v>Mid</v>
      </c>
      <c r="R150" s="116" t="str">
        <f t="shared" si="101"/>
        <v>Low</v>
      </c>
      <c r="S150" s="93">
        <f>IF(Data!BP10="","",Data!BP10)</f>
        <v>42705</v>
      </c>
      <c r="T150" s="9">
        <f t="shared" si="78"/>
        <v>12</v>
      </c>
      <c r="U150" s="64">
        <f>IF(Data!BQ10="","",Data!BQ10)</f>
        <v>0.35416666666666669</v>
      </c>
      <c r="V150" s="7" t="s">
        <v>235</v>
      </c>
      <c r="W150" s="118" t="str">
        <f>IF(Data!CJ10=0,"",Data!CJ10)</f>
        <v/>
      </c>
    </row>
    <row r="151" spans="1:23" x14ac:dyDescent="0.25">
      <c r="A151" s="1">
        <v>10</v>
      </c>
      <c r="B151" s="66" t="s">
        <v>265</v>
      </c>
      <c r="C151" s="105" t="s">
        <v>232</v>
      </c>
      <c r="D151" s="95" t="str">
        <f>IFERROR(AVERAGE(Data!BS11:BU11),"")</f>
        <v/>
      </c>
      <c r="E151" s="95" t="str">
        <f>IFERROR(AVERAGE(Data!BW11:BY11),"")</f>
        <v/>
      </c>
      <c r="F151" s="95" t="str">
        <f t="shared" si="84"/>
        <v/>
      </c>
      <c r="G151" s="94" t="str">
        <f>IFERROR(AVERAGE(Data!CB11:CC11),"")</f>
        <v/>
      </c>
      <c r="H151" s="94" t="str">
        <f>IFERROR(AVERAGE(Data!CE11:CF11),"")</f>
        <v/>
      </c>
      <c r="I151" s="1" t="str">
        <f>IFERROR(AVERAGE(Data!CH11:CI11),"")</f>
        <v/>
      </c>
      <c r="J151" s="96" t="str">
        <f>IF(Data!CO11="","",Data!CO11)</f>
        <v/>
      </c>
      <c r="K151" s="97">
        <f>IFERROR(IF(VLOOKUP(A151,'Webneers Adult Data'!$A$1:$R$73,3,FALSE)=0,"",VLOOKUP(A151,'Webneers Adult Data'!$A$1:$R$73,3,FALSE)),0)</f>
        <v>25</v>
      </c>
      <c r="L151" s="94">
        <f>IFERROR(IF(VLOOKUP(A151,'Webneers Adult Data'!$A$1:$R$73,7,FALSE)="","",VLOOKUP(A151,'Webneers Adult Data'!$A$1:$R$73,7,FALSE)),"")</f>
        <v>1</v>
      </c>
      <c r="M151" s="94" t="str">
        <f>IFERROR(IF(VLOOKUP(A151,'Webneers Adult Data'!$A$1:$R$73,10,FALSE)=0,"",VLOOKUP(A151,'Webneers Adult Data'!$A$1:$R$73,10,FALSE)),0)</f>
        <v/>
      </c>
      <c r="N151" s="94" t="str">
        <f t="shared" si="74"/>
        <v/>
      </c>
      <c r="O151" s="94" t="str">
        <f t="shared" ref="O151:R151" si="102">O81</f>
        <v>Low</v>
      </c>
      <c r="P151" s="94" t="str">
        <f t="shared" si="102"/>
        <v>Low</v>
      </c>
      <c r="Q151" s="94" t="str">
        <f t="shared" si="102"/>
        <v>Mid</v>
      </c>
      <c r="R151" s="116" t="str">
        <f t="shared" si="102"/>
        <v>Mid</v>
      </c>
      <c r="S151" s="93" t="str">
        <f>IF(Data!BP11="","",Data!BP11)</f>
        <v/>
      </c>
      <c r="T151" s="9" t="str">
        <f t="shared" si="78"/>
        <v/>
      </c>
      <c r="U151" s="64" t="str">
        <f>IF(Data!BQ11="","",Data!BQ11)</f>
        <v/>
      </c>
      <c r="V151" s="7" t="s">
        <v>237</v>
      </c>
      <c r="W151" s="118" t="str">
        <f>IF(Data!CJ11=0,"",Data!CJ11)</f>
        <v/>
      </c>
    </row>
    <row r="152" spans="1:23" x14ac:dyDescent="0.25">
      <c r="A152" s="1">
        <v>11</v>
      </c>
      <c r="B152" s="66" t="s">
        <v>265</v>
      </c>
      <c r="C152" s="105" t="s">
        <v>232</v>
      </c>
      <c r="D152" s="95" t="str">
        <f>IFERROR(AVERAGE(Data!BS12:BU12),"")</f>
        <v/>
      </c>
      <c r="E152" s="95" t="str">
        <f>IFERROR(AVERAGE(Data!BW12:BY12),"")</f>
        <v/>
      </c>
      <c r="F152" s="95" t="str">
        <f t="shared" si="84"/>
        <v/>
      </c>
      <c r="G152" s="94" t="str">
        <f>IFERROR(AVERAGE(Data!CB12:CC12),"")</f>
        <v/>
      </c>
      <c r="H152" s="94" t="str">
        <f>IFERROR(AVERAGE(Data!CE12:CF12),"")</f>
        <v/>
      </c>
      <c r="I152" s="1" t="str">
        <f>IFERROR(AVERAGE(Data!CH12:CI12),"")</f>
        <v/>
      </c>
      <c r="J152" s="96" t="str">
        <f>IF(Data!CO12="","",Data!CO12)</f>
        <v/>
      </c>
      <c r="K152" s="97">
        <f>IFERROR(IF(VLOOKUP(A152,'Webneers Adult Data'!$A$1:$R$73,3,FALSE)=0,"",VLOOKUP(A152,'Webneers Adult Data'!$A$1:$R$73,3,FALSE)),0)</f>
        <v>23</v>
      </c>
      <c r="L152" s="94">
        <f>IFERROR(IF(VLOOKUP(A152,'Webneers Adult Data'!$A$1:$R$73,7,FALSE)="","",VLOOKUP(A152,'Webneers Adult Data'!$A$1:$R$73,7,FALSE)),"")</f>
        <v>1</v>
      </c>
      <c r="M152" s="94">
        <f>IFERROR(IF(VLOOKUP(A152,'Webneers Adult Data'!$A$1:$R$73,10,FALSE)=0,"",VLOOKUP(A152,'Webneers Adult Data'!$A$1:$R$73,10,FALSE)),0)</f>
        <v>13</v>
      </c>
      <c r="N152" s="94">
        <f t="shared" si="74"/>
        <v>0</v>
      </c>
      <c r="O152" s="94" t="str">
        <f t="shared" ref="O152:R152" si="103">O82</f>
        <v>Mid</v>
      </c>
      <c r="P152" s="94" t="str">
        <f t="shared" si="103"/>
        <v/>
      </c>
      <c r="Q152" s="94" t="str">
        <f t="shared" si="103"/>
        <v/>
      </c>
      <c r="R152" s="116" t="str">
        <f t="shared" si="103"/>
        <v/>
      </c>
      <c r="S152" s="93" t="str">
        <f>IF(Data!BP12="","",Data!BP12)</f>
        <v/>
      </c>
      <c r="T152" s="9" t="str">
        <f t="shared" si="78"/>
        <v/>
      </c>
      <c r="U152" s="64" t="str">
        <f>IF(Data!BQ12="","",Data!BQ12)</f>
        <v/>
      </c>
      <c r="V152" s="7" t="s">
        <v>237</v>
      </c>
      <c r="W152" s="118" t="str">
        <f>IF(Data!CJ12=0,"",Data!CJ12)</f>
        <v/>
      </c>
    </row>
    <row r="153" spans="1:23" x14ac:dyDescent="0.25">
      <c r="A153" s="1">
        <v>12</v>
      </c>
      <c r="B153" s="66" t="s">
        <v>265</v>
      </c>
      <c r="C153" s="105" t="s">
        <v>232</v>
      </c>
      <c r="D153" s="95">
        <f>IFERROR(AVERAGE(Data!BS13:BU13),"")</f>
        <v>162.13333333333333</v>
      </c>
      <c r="E153" s="95">
        <f>IFERROR(AVERAGE(Data!BW13:BY13),"")</f>
        <v>62.5</v>
      </c>
      <c r="F153" s="95">
        <f t="shared" si="84"/>
        <v>23.775813982427284</v>
      </c>
      <c r="G153" s="94">
        <f>IFERROR(AVERAGE(Data!CB13:CC13),"")</f>
        <v>108</v>
      </c>
      <c r="H153" s="94">
        <f>IFERROR(AVERAGE(Data!CE13:CF13),"")</f>
        <v>83.5</v>
      </c>
      <c r="I153" s="1">
        <f>IFERROR(AVERAGE(Data!CH13:CI13),"")</f>
        <v>74.5</v>
      </c>
      <c r="J153" s="96" t="str">
        <f>IF(Data!CO13="","",Data!CO13)</f>
        <v/>
      </c>
      <c r="K153" s="97">
        <f>IFERROR(IF(VLOOKUP(A153,'Webneers Adult Data'!$A$1:$R$73,3,FALSE)=0,"",VLOOKUP(A153,'Webneers Adult Data'!$A$1:$R$73,3,FALSE)),0)</f>
        <v>21</v>
      </c>
      <c r="L153" s="94">
        <f>IFERROR(IF(VLOOKUP(A153,'Webneers Adult Data'!$A$1:$R$73,7,FALSE)="","",VLOOKUP(A153,'Webneers Adult Data'!$A$1:$R$73,7,FALSE)),"")</f>
        <v>1</v>
      </c>
      <c r="M153" s="94" t="str">
        <f>IFERROR(IF(VLOOKUP(A153,'Webneers Adult Data'!$A$1:$R$73,10,FALSE)=0,"",VLOOKUP(A153,'Webneers Adult Data'!$A$1:$R$73,10,FALSE)),0)</f>
        <v/>
      </c>
      <c r="N153" s="94" t="str">
        <f t="shared" si="74"/>
        <v/>
      </c>
      <c r="O153" s="94" t="str">
        <f t="shared" ref="O153:R153" si="104">O83</f>
        <v>Low</v>
      </c>
      <c r="P153" s="94" t="str">
        <f t="shared" si="104"/>
        <v>Low</v>
      </c>
      <c r="Q153" s="94" t="str">
        <f t="shared" si="104"/>
        <v>Low</v>
      </c>
      <c r="R153" s="116" t="str">
        <f t="shared" si="104"/>
        <v>Low</v>
      </c>
      <c r="S153" s="93">
        <f>IF(Data!BP13="","",Data!BP13)</f>
        <v>42782</v>
      </c>
      <c r="T153" s="9">
        <f t="shared" si="78"/>
        <v>2</v>
      </c>
      <c r="U153" s="64">
        <f>IF(Data!BQ13="","",Data!BQ13)</f>
        <v>0.45833333333333331</v>
      </c>
      <c r="V153" s="7" t="s">
        <v>235</v>
      </c>
      <c r="W153" s="118" t="str">
        <f>IF(Data!CJ13=0,"",Data!CJ13)</f>
        <v/>
      </c>
    </row>
    <row r="154" spans="1:23" x14ac:dyDescent="0.25">
      <c r="A154" s="1">
        <v>13</v>
      </c>
      <c r="B154" s="66" t="s">
        <v>265</v>
      </c>
      <c r="C154" s="105" t="s">
        <v>232</v>
      </c>
      <c r="D154" s="95" t="str">
        <f>IFERROR(AVERAGE(Data!BS14:BU14),"")</f>
        <v/>
      </c>
      <c r="E154" s="95" t="str">
        <f>IFERROR(AVERAGE(Data!BW14:BY14),"")</f>
        <v/>
      </c>
      <c r="F154" s="95" t="str">
        <f t="shared" si="84"/>
        <v/>
      </c>
      <c r="G154" s="94" t="str">
        <f>IFERROR(AVERAGE(Data!CB14:CC14),"")</f>
        <v/>
      </c>
      <c r="H154" s="94" t="str">
        <f>IFERROR(AVERAGE(Data!CE14:CF14),"")</f>
        <v/>
      </c>
      <c r="I154" s="1" t="str">
        <f>IFERROR(AVERAGE(Data!CH14:CI14),"")</f>
        <v/>
      </c>
      <c r="J154" s="96" t="str">
        <f>IF(Data!CO14="","",Data!CO14)</f>
        <v/>
      </c>
      <c r="K154" s="97">
        <f>IFERROR(IF(VLOOKUP(A154,'Webneers Adult Data'!$A$1:$R$73,3,FALSE)=0,"",VLOOKUP(A154,'Webneers Adult Data'!$A$1:$R$73,3,FALSE)),0)</f>
        <v>22</v>
      </c>
      <c r="L154" s="94">
        <f>IFERROR(IF(VLOOKUP(A154,'Webneers Adult Data'!$A$1:$R$73,7,FALSE)="","",VLOOKUP(A154,'Webneers Adult Data'!$A$1:$R$73,7,FALSE)),"")</f>
        <v>1</v>
      </c>
      <c r="M154" s="94">
        <f>IFERROR(IF(VLOOKUP(A154,'Webneers Adult Data'!$A$1:$R$73,10,FALSE)=0,"",VLOOKUP(A154,'Webneers Adult Data'!$A$1:$R$73,10,FALSE)),0)</f>
        <v>13</v>
      </c>
      <c r="N154" s="94">
        <f t="shared" si="74"/>
        <v>0</v>
      </c>
      <c r="O154" s="94" t="str">
        <f t="shared" ref="O154:R154" si="105">O84</f>
        <v>Mid</v>
      </c>
      <c r="P154" s="94" t="str">
        <f t="shared" si="105"/>
        <v>Low</v>
      </c>
      <c r="Q154" s="94" t="str">
        <f t="shared" si="105"/>
        <v>Low</v>
      </c>
      <c r="R154" s="116" t="str">
        <f t="shared" si="105"/>
        <v>Low</v>
      </c>
      <c r="S154" s="93" t="str">
        <f>IF(Data!BP14="","",Data!BP14)</f>
        <v/>
      </c>
      <c r="T154" s="9" t="str">
        <f t="shared" si="78"/>
        <v/>
      </c>
      <c r="U154" s="64" t="str">
        <f>IF(Data!BQ14="","",Data!BQ14)</f>
        <v/>
      </c>
      <c r="V154" s="7" t="s">
        <v>237</v>
      </c>
      <c r="W154" s="118" t="str">
        <f>IF(Data!CJ14=0,"",Data!CJ14)</f>
        <v/>
      </c>
    </row>
    <row r="155" spans="1:23" x14ac:dyDescent="0.25">
      <c r="A155" s="1">
        <v>14</v>
      </c>
      <c r="B155" s="66" t="s">
        <v>265</v>
      </c>
      <c r="C155" s="105" t="s">
        <v>232</v>
      </c>
      <c r="D155" s="95">
        <f>IFERROR(AVERAGE(Data!BS15:BU15),"")</f>
        <v>166.29999999999998</v>
      </c>
      <c r="E155" s="95">
        <f>IFERROR(AVERAGE(Data!BW15:BY15),"")</f>
        <v>103.40000000000002</v>
      </c>
      <c r="F155" s="95">
        <f t="shared" si="84"/>
        <v>37.388327682296136</v>
      </c>
      <c r="G155" s="94">
        <f>IFERROR(AVERAGE(Data!CB15:CC15),"")</f>
        <v>114.5</v>
      </c>
      <c r="H155" s="94">
        <f>IFERROR(AVERAGE(Data!CE15:CF15),"")</f>
        <v>84.5</v>
      </c>
      <c r="I155" s="1">
        <f>IFERROR(AVERAGE(Data!CH15:CI15),"")</f>
        <v>92</v>
      </c>
      <c r="J155" s="96">
        <f>IF(Data!CO15="","",Data!CO15)</f>
        <v>5.9</v>
      </c>
      <c r="K155" s="97" t="str">
        <f>IFERROR(IF(VLOOKUP(A155,'Webneers Adult Data'!$A$1:$R$73,3,FALSE)=0,"",VLOOKUP(A155,'Webneers Adult Data'!$A$1:$R$73,3,FALSE)),0)</f>
        <v/>
      </c>
      <c r="L155" s="94" t="str">
        <f>IFERROR(IF(VLOOKUP(A155,'Webneers Adult Data'!$A$1:$R$73,7,FALSE)="","",VLOOKUP(A155,'Webneers Adult Data'!$A$1:$R$73,7,FALSE)),"")</f>
        <v/>
      </c>
      <c r="M155" s="94" t="str">
        <f>IFERROR(IF(VLOOKUP(A155,'Webneers Adult Data'!$A$1:$R$73,10,FALSE)=0,"",VLOOKUP(A155,'Webneers Adult Data'!$A$1:$R$73,10,FALSE)),0)</f>
        <v/>
      </c>
      <c r="N155" s="94" t="str">
        <f t="shared" si="74"/>
        <v/>
      </c>
      <c r="O155" s="94" t="str">
        <f t="shared" ref="O155:R155" si="106">O85</f>
        <v>High</v>
      </c>
      <c r="P155" s="94" t="str">
        <f t="shared" si="106"/>
        <v>Mid</v>
      </c>
      <c r="Q155" s="94" t="str">
        <f t="shared" si="106"/>
        <v>Mid</v>
      </c>
      <c r="R155" s="116" t="str">
        <f t="shared" si="106"/>
        <v>High</v>
      </c>
      <c r="S155" s="93">
        <f>IF(Data!BP15="","",Data!BP15)</f>
        <v>42782</v>
      </c>
      <c r="T155" s="9">
        <f t="shared" si="78"/>
        <v>2</v>
      </c>
      <c r="U155" s="64">
        <f>IF(Data!BQ15="","",Data!BQ15)</f>
        <v>0.45833333333333331</v>
      </c>
      <c r="V155" s="7" t="s">
        <v>235</v>
      </c>
      <c r="W155" s="118" t="str">
        <f>IF(Data!CJ15=0,"",Data!CJ15)</f>
        <v>1A/2B</v>
      </c>
    </row>
    <row r="156" spans="1:23" x14ac:dyDescent="0.25">
      <c r="A156" s="1">
        <v>15</v>
      </c>
      <c r="B156" s="66" t="s">
        <v>265</v>
      </c>
      <c r="C156" s="105" t="s">
        <v>232</v>
      </c>
      <c r="D156" s="95">
        <f>IFERROR(AVERAGE(Data!BS16:BU16),"")</f>
        <v>154.29999999999998</v>
      </c>
      <c r="E156" s="95">
        <f>IFERROR(AVERAGE(Data!BW16:BY16),"")</f>
        <v>140.19999999999999</v>
      </c>
      <c r="F156" s="95">
        <f t="shared" si="84"/>
        <v>58.886556854298611</v>
      </c>
      <c r="G156" s="94">
        <f>IFERROR(AVERAGE(Data!CB16:CC16),"")</f>
        <v>153.5</v>
      </c>
      <c r="H156" s="94">
        <f>IFERROR(AVERAGE(Data!CE16:CF16),"")</f>
        <v>106.5</v>
      </c>
      <c r="I156" s="1">
        <f>IFERROR(AVERAGE(Data!CH16:CI16),"")</f>
        <v>74.5</v>
      </c>
      <c r="J156" s="96">
        <f>IF(Data!CO16="","",Data!CO16)</f>
        <v>5.7</v>
      </c>
      <c r="K156" s="97">
        <f>IFERROR(IF(VLOOKUP(A156,'Webneers Adult Data'!$A$1:$R$73,3,FALSE)=0,"",VLOOKUP(A156,'Webneers Adult Data'!$A$1:$R$73,3,FALSE)),0)</f>
        <v>38</v>
      </c>
      <c r="L156" s="94">
        <f>IFERROR(IF(VLOOKUP(A156,'Webneers Adult Data'!$A$1:$R$73,7,FALSE)="","",VLOOKUP(A156,'Webneers Adult Data'!$A$1:$R$73,7,FALSE)),"")</f>
        <v>1</v>
      </c>
      <c r="M156" s="94">
        <f>IFERROR(IF(VLOOKUP(A156,'Webneers Adult Data'!$A$1:$R$73,10,FALSE)=0,"",VLOOKUP(A156,'Webneers Adult Data'!$A$1:$R$73,10,FALSE)),0)</f>
        <v>11</v>
      </c>
      <c r="N156" s="94">
        <f t="shared" si="74"/>
        <v>0</v>
      </c>
      <c r="O156" s="94" t="str">
        <f t="shared" ref="O156:R156" si="107">O86</f>
        <v>High</v>
      </c>
      <c r="P156" s="94" t="str">
        <f t="shared" si="107"/>
        <v>High</v>
      </c>
      <c r="Q156" s="94" t="str">
        <f t="shared" si="107"/>
        <v>High</v>
      </c>
      <c r="R156" s="116" t="str">
        <f t="shared" si="107"/>
        <v>Mid</v>
      </c>
      <c r="S156" s="93">
        <f>IF(Data!BP16="","",Data!BP16)</f>
        <v>42782</v>
      </c>
      <c r="T156" s="9">
        <f t="shared" si="78"/>
        <v>2</v>
      </c>
      <c r="U156" s="64">
        <f>IF(Data!BQ16="","",Data!BQ16)</f>
        <v>0.45833333333333331</v>
      </c>
      <c r="V156" s="7" t="s">
        <v>235</v>
      </c>
      <c r="W156" s="118" t="str">
        <f>IF(Data!CJ16=0,"",Data!CJ16)</f>
        <v>2A</v>
      </c>
    </row>
    <row r="157" spans="1:23" x14ac:dyDescent="0.25">
      <c r="A157" s="1">
        <v>16</v>
      </c>
      <c r="B157" s="66" t="s">
        <v>265</v>
      </c>
      <c r="C157" s="105" t="s">
        <v>232</v>
      </c>
      <c r="D157" s="95">
        <f>IFERROR(AVERAGE(Data!BS17:BU17),"")</f>
        <v>156.4</v>
      </c>
      <c r="E157" s="95">
        <f>IFERROR(AVERAGE(Data!BW17:BY17),"")</f>
        <v>72.599999999999994</v>
      </c>
      <c r="F157" s="95">
        <f t="shared" si="84"/>
        <v>29.679947148435705</v>
      </c>
      <c r="G157" s="94">
        <f>IFERROR(AVERAGE(Data!CB17:CC17),"")</f>
        <v>89</v>
      </c>
      <c r="H157" s="94">
        <f>IFERROR(AVERAGE(Data!CE17:CF17),"")</f>
        <v>63</v>
      </c>
      <c r="I157" s="1">
        <f>IFERROR(AVERAGE(Data!CH17:CI17),"")</f>
        <v>74.5</v>
      </c>
      <c r="J157" s="96">
        <f>IF(Data!CO17="","",Data!CO17)</f>
        <v>5.7</v>
      </c>
      <c r="K157" s="97">
        <f>IFERROR(IF(VLOOKUP(A157,'Webneers Adult Data'!$A$1:$R$73,3,FALSE)=0,"",VLOOKUP(A157,'Webneers Adult Data'!$A$1:$R$73,3,FALSE)),0)</f>
        <v>33</v>
      </c>
      <c r="L157" s="94">
        <f>IFERROR(IF(VLOOKUP(A157,'Webneers Adult Data'!$A$1:$R$73,7,FALSE)="","",VLOOKUP(A157,'Webneers Adult Data'!$A$1:$R$73,7,FALSE)),"")</f>
        <v>1</v>
      </c>
      <c r="M157" s="94">
        <f>IFERROR(IF(VLOOKUP(A157,'Webneers Adult Data'!$A$1:$R$73,10,FALSE)=0,"",VLOOKUP(A157,'Webneers Adult Data'!$A$1:$R$73,10,FALSE)),0)</f>
        <v>13</v>
      </c>
      <c r="N157" s="94">
        <f t="shared" si="74"/>
        <v>0</v>
      </c>
      <c r="O157" s="94" t="str">
        <f t="shared" ref="O157:R157" si="108">O87</f>
        <v>Mid</v>
      </c>
      <c r="P157" s="94" t="str">
        <f t="shared" si="108"/>
        <v>Mid</v>
      </c>
      <c r="Q157" s="94" t="str">
        <f t="shared" si="108"/>
        <v>Mid</v>
      </c>
      <c r="R157" s="116" t="str">
        <f t="shared" si="108"/>
        <v>Mid</v>
      </c>
      <c r="S157" s="93">
        <f>IF(Data!BP17="","",Data!BP17)</f>
        <v>42782</v>
      </c>
      <c r="T157" s="9">
        <f t="shared" si="78"/>
        <v>2</v>
      </c>
      <c r="U157" s="64">
        <f>IF(Data!BQ17="","",Data!BQ17)</f>
        <v>0.45833333333333331</v>
      </c>
      <c r="V157" s="7" t="s">
        <v>235</v>
      </c>
      <c r="W157" s="118" t="str">
        <f>IF(Data!CJ17=0,"",Data!CJ17)</f>
        <v>2B</v>
      </c>
    </row>
    <row r="158" spans="1:23" x14ac:dyDescent="0.25">
      <c r="A158" s="1">
        <v>19</v>
      </c>
      <c r="B158" s="66" t="s">
        <v>265</v>
      </c>
      <c r="C158" s="105" t="s">
        <v>232</v>
      </c>
      <c r="D158" s="95">
        <f>IFERROR(AVERAGE(Data!BS20:BU20),"")</f>
        <v>146.1</v>
      </c>
      <c r="E158" s="95">
        <f>IFERROR(AVERAGE(Data!BW20:BY20),"")</f>
        <v>87</v>
      </c>
      <c r="F158" s="95">
        <f t="shared" si="84"/>
        <v>40.758558946011789</v>
      </c>
      <c r="G158" s="94">
        <f>IFERROR(AVERAGE(Data!CB20:CC20),"")</f>
        <v>103</v>
      </c>
      <c r="H158" s="94">
        <f>IFERROR(AVERAGE(Data!CE20:CF20),"")</f>
        <v>75</v>
      </c>
      <c r="I158" s="1">
        <f>IFERROR(AVERAGE(Data!CH20:CI20),"")</f>
        <v>66</v>
      </c>
      <c r="J158" s="96">
        <f>IF(Data!CO20="","",Data!CO20)</f>
        <v>5.8</v>
      </c>
      <c r="K158" s="97">
        <f>IFERROR(IF(VLOOKUP(A158,'Webneers Adult Data'!$A$1:$R$73,3,FALSE)=0,"",VLOOKUP(A158,'Webneers Adult Data'!$A$1:$R$73,3,FALSE)),0)</f>
        <v>45</v>
      </c>
      <c r="L158" s="94">
        <f>IFERROR(IF(VLOOKUP(A158,'Webneers Adult Data'!$A$1:$R$73,7,FALSE)="","",VLOOKUP(A158,'Webneers Adult Data'!$A$1:$R$73,7,FALSE)),"")</f>
        <v>1</v>
      </c>
      <c r="M158" s="94">
        <f>IFERROR(IF(VLOOKUP(A158,'Webneers Adult Data'!$A$1:$R$73,10,FALSE)=0,"",VLOOKUP(A158,'Webneers Adult Data'!$A$1:$R$73,10,FALSE)),0)</f>
        <v>12</v>
      </c>
      <c r="N158" s="94">
        <f t="shared" si="74"/>
        <v>0</v>
      </c>
      <c r="O158" s="94" t="str">
        <f t="shared" ref="O158:R158" si="109">O88</f>
        <v>High</v>
      </c>
      <c r="P158" s="94" t="str">
        <f t="shared" si="109"/>
        <v>Mid</v>
      </c>
      <c r="Q158" s="94" t="str">
        <f t="shared" si="109"/>
        <v>Mid</v>
      </c>
      <c r="R158" s="116" t="str">
        <f t="shared" si="109"/>
        <v>High</v>
      </c>
      <c r="S158" s="93">
        <f>IF(Data!BP20="","",Data!BP20)</f>
        <v>42818</v>
      </c>
      <c r="T158" s="9">
        <f t="shared" si="78"/>
        <v>3</v>
      </c>
      <c r="U158" s="64">
        <f>IF(Data!BQ20="","",Data!BQ20)</f>
        <v>0.75</v>
      </c>
      <c r="V158" s="7" t="s">
        <v>236</v>
      </c>
      <c r="W158" s="118" t="str">
        <f>IF(Data!CJ20=0,"",Data!CJ20)</f>
        <v>2A</v>
      </c>
    </row>
    <row r="159" spans="1:23" x14ac:dyDescent="0.25">
      <c r="A159" s="1">
        <v>20</v>
      </c>
      <c r="B159" s="66" t="s">
        <v>265</v>
      </c>
      <c r="C159" s="105" t="s">
        <v>232</v>
      </c>
      <c r="D159" s="95">
        <f>IFERROR(AVERAGE(Data!BS21:BU21),"")</f>
        <v>142.86666666666667</v>
      </c>
      <c r="E159" s="95">
        <f>IFERROR(AVERAGE(Data!BW21:BY21),"")</f>
        <v>71.5</v>
      </c>
      <c r="F159" s="95">
        <f t="shared" si="84"/>
        <v>35.030329133758478</v>
      </c>
      <c r="G159" s="94">
        <f>IFERROR(AVERAGE(Data!CB21:CC21),"")</f>
        <v>165</v>
      </c>
      <c r="H159" s="94">
        <f>IFERROR(AVERAGE(Data!CE21:CF21),"")</f>
        <v>79</v>
      </c>
      <c r="I159" s="1">
        <f>IFERROR(AVERAGE(Data!CH21:CI21),"")</f>
        <v>67</v>
      </c>
      <c r="J159" s="96">
        <f>IF(Data!CO21="","",Data!CO21)</f>
        <v>7</v>
      </c>
      <c r="K159" s="97">
        <f>IFERROR(IF(VLOOKUP(A159,'Webneers Adult Data'!$A$1:$R$73,3,FALSE)=0,"",VLOOKUP(A159,'Webneers Adult Data'!$A$1:$R$73,3,FALSE)),0)</f>
        <v>56</v>
      </c>
      <c r="L159" s="94">
        <f>IFERROR(IF(VLOOKUP(A159,'Webneers Adult Data'!$A$1:$R$73,7,FALSE)="","",VLOOKUP(A159,'Webneers Adult Data'!$A$1:$R$73,7,FALSE)),"")</f>
        <v>1</v>
      </c>
      <c r="M159" s="94">
        <f>IFERROR(IF(VLOOKUP(A159,'Webneers Adult Data'!$A$1:$R$73,10,FALSE)=0,"",VLOOKUP(A159,'Webneers Adult Data'!$A$1:$R$73,10,FALSE)),0)</f>
        <v>6</v>
      </c>
      <c r="N159" s="94">
        <f t="shared" si="74"/>
        <v>0</v>
      </c>
      <c r="O159" s="94" t="str">
        <f t="shared" ref="O159:R159" si="110">O89</f>
        <v>High</v>
      </c>
      <c r="P159" s="94" t="str">
        <f t="shared" si="110"/>
        <v>High</v>
      </c>
      <c r="Q159" s="94" t="str">
        <f t="shared" si="110"/>
        <v>Low</v>
      </c>
      <c r="R159" s="116" t="str">
        <f t="shared" si="110"/>
        <v>High</v>
      </c>
      <c r="S159" s="93">
        <f>IF(Data!BP21="","",Data!BP21)</f>
        <v>42818</v>
      </c>
      <c r="T159" s="9">
        <f t="shared" si="78"/>
        <v>3</v>
      </c>
      <c r="U159" s="64">
        <f>IF(Data!BQ21="","",Data!BQ21)</f>
        <v>0.75</v>
      </c>
      <c r="V159" s="7" t="s">
        <v>236</v>
      </c>
      <c r="W159" s="118" t="str">
        <f>IF(Data!CJ21=0,"",Data!CJ21)</f>
        <v>2B</v>
      </c>
    </row>
    <row r="160" spans="1:23" x14ac:dyDescent="0.25">
      <c r="A160" s="1">
        <v>21</v>
      </c>
      <c r="B160" s="66" t="s">
        <v>265</v>
      </c>
      <c r="C160" s="105" t="s">
        <v>232</v>
      </c>
      <c r="D160" s="95">
        <f>IFERROR(AVERAGE(Data!BS22:BU22),"")</f>
        <v>151.63333333333333</v>
      </c>
      <c r="E160" s="95">
        <f>IFERROR(AVERAGE(Data!BW22:BY22),"")</f>
        <v>69.099999999999994</v>
      </c>
      <c r="F160" s="95">
        <f t="shared" si="84"/>
        <v>30.053058943766665</v>
      </c>
      <c r="G160" s="94">
        <f>IFERROR(AVERAGE(Data!CB22:CC22),"")</f>
        <v>118</v>
      </c>
      <c r="H160" s="94">
        <f>IFERROR(AVERAGE(Data!CE22:CF22),"")</f>
        <v>75.5</v>
      </c>
      <c r="I160" s="1">
        <f>IFERROR(AVERAGE(Data!CH22:CI22),"")</f>
        <v>96</v>
      </c>
      <c r="J160" s="96">
        <f>IF(Data!CO22="","",Data!CO22)</f>
        <v>8.6</v>
      </c>
      <c r="K160" s="97">
        <f>IFERROR(IF(VLOOKUP(A160,'Webneers Adult Data'!$A$1:$R$73,3,FALSE)=0,"",VLOOKUP(A160,'Webneers Adult Data'!$A$1:$R$73,3,FALSE)),0)</f>
        <v>58</v>
      </c>
      <c r="L160" s="94">
        <f>IFERROR(IF(VLOOKUP(A160,'Webneers Adult Data'!$A$1:$R$73,7,FALSE)="","",VLOOKUP(A160,'Webneers Adult Data'!$A$1:$R$73,7,FALSE)),"")</f>
        <v>1</v>
      </c>
      <c r="M160" s="94">
        <f>IFERROR(IF(VLOOKUP(A160,'Webneers Adult Data'!$A$1:$R$73,10,FALSE)=0,"",VLOOKUP(A160,'Webneers Adult Data'!$A$1:$R$73,10,FALSE)),0)</f>
        <v>6</v>
      </c>
      <c r="N160" s="94">
        <f t="shared" si="74"/>
        <v>0</v>
      </c>
      <c r="O160" s="94" t="str">
        <f t="shared" ref="O160:R160" si="111">O90</f>
        <v>Mid</v>
      </c>
      <c r="P160" s="94" t="str">
        <f t="shared" si="111"/>
        <v>High</v>
      </c>
      <c r="Q160" s="94" t="str">
        <f t="shared" si="111"/>
        <v>High</v>
      </c>
      <c r="R160" s="116" t="str">
        <f t="shared" si="111"/>
        <v>High</v>
      </c>
      <c r="S160" s="93">
        <f>IF(Data!BP22="","",Data!BP22)</f>
        <v>42818</v>
      </c>
      <c r="T160" s="9">
        <f t="shared" si="78"/>
        <v>3</v>
      </c>
      <c r="U160" s="64">
        <f>IF(Data!BQ22="","",Data!BQ22)</f>
        <v>0.75</v>
      </c>
      <c r="V160" s="7" t="s">
        <v>236</v>
      </c>
      <c r="W160" s="118" t="str">
        <f>IF(Data!CJ22=0,"",Data!CJ22)</f>
        <v>1A</v>
      </c>
    </row>
    <row r="161" spans="1:23" x14ac:dyDescent="0.25">
      <c r="A161" s="1">
        <v>22</v>
      </c>
      <c r="B161" s="66" t="s">
        <v>265</v>
      </c>
      <c r="C161" s="105" t="s">
        <v>232</v>
      </c>
      <c r="D161" s="95">
        <f>IFERROR(AVERAGE(Data!BS23:BU23),"")</f>
        <v>150.9</v>
      </c>
      <c r="E161" s="95">
        <f>IFERROR(AVERAGE(Data!BW23:BY23),"")</f>
        <v>75.7</v>
      </c>
      <c r="F161" s="95">
        <f t="shared" si="84"/>
        <v>33.244315858768303</v>
      </c>
      <c r="G161" s="94">
        <f>IFERROR(AVERAGE(Data!CB23:CC23),"")</f>
        <v>105.5</v>
      </c>
      <c r="H161" s="94">
        <f>IFERROR(AVERAGE(Data!CE23:CF23),"")</f>
        <v>75</v>
      </c>
      <c r="I161" s="1">
        <f>IFERROR(AVERAGE(Data!CH23:CI23),"")</f>
        <v>96</v>
      </c>
      <c r="J161" s="96">
        <f>IF(Data!CO23="","",Data!CO23)</f>
        <v>7</v>
      </c>
      <c r="K161" s="97">
        <f>IFERROR(IF(VLOOKUP(A161,'Webneers Adult Data'!$A$1:$R$73,3,FALSE)=0,"",VLOOKUP(A161,'Webneers Adult Data'!$A$1:$R$73,3,FALSE)),0)</f>
        <v>57</v>
      </c>
      <c r="L161" s="94">
        <f>IFERROR(IF(VLOOKUP(A161,'Webneers Adult Data'!$A$1:$R$73,7,FALSE)="","",VLOOKUP(A161,'Webneers Adult Data'!$A$1:$R$73,7,FALSE)),"")</f>
        <v>1</v>
      </c>
      <c r="M161" s="94">
        <f>IFERROR(IF(VLOOKUP(A161,'Webneers Adult Data'!$A$1:$R$73,10,FALSE)=0,"",VLOOKUP(A161,'Webneers Adult Data'!$A$1:$R$73,10,FALSE)),0)</f>
        <v>15</v>
      </c>
      <c r="N161" s="94">
        <f t="shared" si="74"/>
        <v>1</v>
      </c>
      <c r="O161" s="94" t="str">
        <f t="shared" ref="O161:R161" si="112">O91</f>
        <v>High</v>
      </c>
      <c r="P161" s="94" t="str">
        <f t="shared" si="112"/>
        <v>Mid</v>
      </c>
      <c r="Q161" s="94" t="str">
        <f t="shared" si="112"/>
        <v>Mid</v>
      </c>
      <c r="R161" s="116" t="str">
        <f t="shared" si="112"/>
        <v>High</v>
      </c>
      <c r="S161" s="93">
        <f>IF(Data!BP23="","",Data!BP23)</f>
        <v>42818</v>
      </c>
      <c r="T161" s="9">
        <f t="shared" si="78"/>
        <v>3</v>
      </c>
      <c r="U161" s="64">
        <f>IF(Data!BQ23="","",Data!BQ23)</f>
        <v>0.75</v>
      </c>
      <c r="V161" s="7" t="s">
        <v>236</v>
      </c>
      <c r="W161" s="118" t="str">
        <f>IF(Data!CJ23=0,"",Data!CJ23)</f>
        <v>2B</v>
      </c>
    </row>
    <row r="162" spans="1:23" x14ac:dyDescent="0.25">
      <c r="A162" s="1">
        <v>23</v>
      </c>
      <c r="B162" s="66" t="s">
        <v>265</v>
      </c>
      <c r="C162" s="105" t="s">
        <v>232</v>
      </c>
      <c r="D162" s="95">
        <f>IFERROR(AVERAGE(Data!BS24:BU24),"")</f>
        <v>161.13333333333335</v>
      </c>
      <c r="E162" s="95">
        <f>IFERROR(AVERAGE(Data!BW24:BY24),"")</f>
        <v>104.3</v>
      </c>
      <c r="F162" s="95">
        <f t="shared" si="84"/>
        <v>40.171081648418848</v>
      </c>
      <c r="G162" s="94">
        <f>IFERROR(AVERAGE(Data!CB24:CC24),"")</f>
        <v>126</v>
      </c>
      <c r="H162" s="94">
        <f>IFERROR(AVERAGE(Data!CE24:CF24),"")</f>
        <v>98</v>
      </c>
      <c r="I162" s="1">
        <f>IFERROR(AVERAGE(Data!CH24:CI24),"")</f>
        <v>66.5</v>
      </c>
      <c r="J162" s="96">
        <f>IF(Data!CO24="","",Data!CO24)</f>
        <v>5.7</v>
      </c>
      <c r="K162" s="97">
        <f>IFERROR(IF(VLOOKUP(A162,'Webneers Adult Data'!$A$1:$R$73,3,FALSE)=0,"",VLOOKUP(A162,'Webneers Adult Data'!$A$1:$R$73,3,FALSE)),0)</f>
        <v>35</v>
      </c>
      <c r="L162" s="94">
        <f>IFERROR(IF(VLOOKUP(A162,'Webneers Adult Data'!$A$1:$R$73,7,FALSE)="","",VLOOKUP(A162,'Webneers Adult Data'!$A$1:$R$73,7,FALSE)),"")</f>
        <v>1</v>
      </c>
      <c r="M162" s="94" t="str">
        <f>IFERROR(IF(VLOOKUP(A162,'Webneers Adult Data'!$A$1:$R$73,10,FALSE)=0,"",VLOOKUP(A162,'Webneers Adult Data'!$A$1:$R$73,10,FALSE)),0)</f>
        <v/>
      </c>
      <c r="N162" s="94" t="str">
        <f t="shared" si="74"/>
        <v/>
      </c>
      <c r="O162" s="94" t="str">
        <f t="shared" ref="O162:R162" si="113">O92</f>
        <v>High</v>
      </c>
      <c r="P162" s="94" t="str">
        <f t="shared" si="113"/>
        <v/>
      </c>
      <c r="Q162" s="94" t="str">
        <f t="shared" si="113"/>
        <v/>
      </c>
      <c r="R162" s="116" t="str">
        <f t="shared" si="113"/>
        <v>High</v>
      </c>
      <c r="S162" s="93">
        <f>IF(Data!BP24="","",Data!BP24)</f>
        <v>42818</v>
      </c>
      <c r="T162" s="9">
        <f t="shared" si="78"/>
        <v>3</v>
      </c>
      <c r="U162" s="64">
        <f>IF(Data!BQ24="","",Data!BQ24)</f>
        <v>0.75</v>
      </c>
      <c r="V162" s="7" t="s">
        <v>236</v>
      </c>
      <c r="W162" s="118" t="str">
        <f>IF(Data!CJ24=0,"",Data!CJ24)</f>
        <v>2A</v>
      </c>
    </row>
    <row r="163" spans="1:23" x14ac:dyDescent="0.25">
      <c r="A163" s="1">
        <v>24</v>
      </c>
      <c r="B163" s="66" t="s">
        <v>265</v>
      </c>
      <c r="C163" s="105" t="s">
        <v>232</v>
      </c>
      <c r="D163" s="95">
        <f>IFERROR(AVERAGE(Data!BS25:BU25),"")</f>
        <v>145.9</v>
      </c>
      <c r="E163" s="95">
        <f>IFERROR(AVERAGE(Data!BW25:BY25),"")</f>
        <v>65</v>
      </c>
      <c r="F163" s="95">
        <f t="shared" si="84"/>
        <v>30.535340898894663</v>
      </c>
      <c r="G163" s="94">
        <f>IFERROR(AVERAGE(Data!CB25:CC25),"")</f>
        <v>100</v>
      </c>
      <c r="H163" s="94">
        <f>IFERROR(AVERAGE(Data!CE25:CF25),"")</f>
        <v>67.5</v>
      </c>
      <c r="I163" s="1">
        <f>IFERROR(AVERAGE(Data!CH25:CI25),"")</f>
        <v>66.5</v>
      </c>
      <c r="J163" s="96">
        <f>IF(Data!CO25="","",Data!CO25)</f>
        <v>6.1</v>
      </c>
      <c r="K163" s="97">
        <f>IFERROR(IF(VLOOKUP(A163,'Webneers Adult Data'!$A$1:$R$73,3,FALSE)=0,"",VLOOKUP(A163,'Webneers Adult Data'!$A$1:$R$73,3,FALSE)),0)</f>
        <v>52</v>
      </c>
      <c r="L163" s="94">
        <f>IFERROR(IF(VLOOKUP(A163,'Webneers Adult Data'!$A$1:$R$73,7,FALSE)="","",VLOOKUP(A163,'Webneers Adult Data'!$A$1:$R$73,7,FALSE)),"")</f>
        <v>1</v>
      </c>
      <c r="M163" s="94">
        <f>IFERROR(IF(VLOOKUP(A163,'Webneers Adult Data'!$A$1:$R$73,10,FALSE)=0,"",VLOOKUP(A163,'Webneers Adult Data'!$A$1:$R$73,10,FALSE)),0)</f>
        <v>12</v>
      </c>
      <c r="N163" s="94">
        <f t="shared" si="74"/>
        <v>0</v>
      </c>
      <c r="O163" s="94" t="str">
        <f t="shared" ref="O163:R163" si="114">O93</f>
        <v>Mid</v>
      </c>
      <c r="P163" s="94" t="str">
        <f t="shared" si="114"/>
        <v>Low</v>
      </c>
      <c r="Q163" s="94" t="str">
        <f t="shared" si="114"/>
        <v>Low</v>
      </c>
      <c r="R163" s="116" t="str">
        <f t="shared" si="114"/>
        <v>High</v>
      </c>
      <c r="S163" s="93">
        <f>IF(Data!BP25="","",Data!BP25)</f>
        <v>42818</v>
      </c>
      <c r="T163" s="9">
        <f t="shared" si="78"/>
        <v>3</v>
      </c>
      <c r="U163" s="64">
        <f>IF(Data!BQ25="","",Data!BQ25)</f>
        <v>0.75</v>
      </c>
      <c r="V163" s="7" t="s">
        <v>236</v>
      </c>
      <c r="W163" s="118" t="str">
        <f>IF(Data!CJ25=0,"",Data!CJ25)</f>
        <v>2B</v>
      </c>
    </row>
    <row r="164" spans="1:23" x14ac:dyDescent="0.25">
      <c r="A164" s="1">
        <v>25</v>
      </c>
      <c r="B164" s="66" t="s">
        <v>265</v>
      </c>
      <c r="C164" s="105" t="s">
        <v>232</v>
      </c>
      <c r="D164" s="95" t="str">
        <f>IFERROR(AVERAGE(Data!BS26:BU26),"")</f>
        <v/>
      </c>
      <c r="E164" s="95" t="str">
        <f>IFERROR(AVERAGE(Data!BW26:BY26),"")</f>
        <v/>
      </c>
      <c r="F164" s="95" t="str">
        <f t="shared" ref="F164:F194" si="115">IFERROR(E164/(D164/100)^2,"")</f>
        <v/>
      </c>
      <c r="G164" s="94" t="str">
        <f>IFERROR(AVERAGE(Data!CB26:CC26),"")</f>
        <v/>
      </c>
      <c r="H164" s="94" t="str">
        <f>IFERROR(AVERAGE(Data!CE26:CF26),"")</f>
        <v/>
      </c>
      <c r="I164" s="1" t="str">
        <f>IFERROR(AVERAGE(Data!CH26:CI26),"")</f>
        <v/>
      </c>
      <c r="J164" s="96" t="str">
        <f>IF(Data!CO26="","",Data!CO26)</f>
        <v/>
      </c>
      <c r="K164" s="97" t="str">
        <f>IFERROR(IF(VLOOKUP(A164,'Webneers Adult Data'!$A$1:$R$73,3,FALSE)=0,"",VLOOKUP(A164,'Webneers Adult Data'!$A$1:$R$73,3,FALSE)),0)</f>
        <v/>
      </c>
      <c r="L164" s="94" t="str">
        <f>IFERROR(IF(VLOOKUP(A164,'Webneers Adult Data'!$A$1:$R$73,7,FALSE)="","",VLOOKUP(A164,'Webneers Adult Data'!$A$1:$R$73,7,FALSE)),"")</f>
        <v/>
      </c>
      <c r="M164" s="94" t="str">
        <f>IFERROR(IF(VLOOKUP(A164,'Webneers Adult Data'!$A$1:$R$73,10,FALSE)=0,"",VLOOKUP(A164,'Webneers Adult Data'!$A$1:$R$73,10,FALSE)),0)</f>
        <v/>
      </c>
      <c r="N164" s="94" t="str">
        <f t="shared" si="74"/>
        <v/>
      </c>
      <c r="O164" s="94" t="str">
        <f t="shared" ref="O164:R164" si="116">O94</f>
        <v>Mid</v>
      </c>
      <c r="P164" s="94" t="str">
        <f t="shared" si="116"/>
        <v>Low</v>
      </c>
      <c r="Q164" s="94" t="str">
        <f t="shared" si="116"/>
        <v>Low</v>
      </c>
      <c r="R164" s="116" t="str">
        <f t="shared" si="116"/>
        <v>Mid</v>
      </c>
      <c r="S164" s="93" t="str">
        <f>IF(Data!BP26="","",Data!BP26)</f>
        <v/>
      </c>
      <c r="T164" s="9" t="str">
        <f t="shared" si="78"/>
        <v/>
      </c>
      <c r="U164" s="64" t="str">
        <f>IF(Data!BQ26="","",Data!BQ26)</f>
        <v/>
      </c>
      <c r="V164" s="7" t="s">
        <v>237</v>
      </c>
      <c r="W164" s="118" t="str">
        <f>IF(Data!CJ26=0,"",Data!CJ26)</f>
        <v/>
      </c>
    </row>
    <row r="165" spans="1:23" x14ac:dyDescent="0.25">
      <c r="A165" s="1">
        <v>26</v>
      </c>
      <c r="B165" s="66" t="s">
        <v>265</v>
      </c>
      <c r="C165" s="105" t="s">
        <v>232</v>
      </c>
      <c r="D165" s="95">
        <f>IFERROR(AVERAGE(Data!BS27:BU27),"")</f>
        <v>155.79999999999998</v>
      </c>
      <c r="E165" s="95">
        <f>IFERROR(AVERAGE(Data!BW27:BY27),"")</f>
        <v>108.8</v>
      </c>
      <c r="F165" s="95">
        <f t="shared" si="115"/>
        <v>44.822284585253804</v>
      </c>
      <c r="G165" s="94">
        <f>IFERROR(AVERAGE(Data!CB27:CC27),"")</f>
        <v>119.5</v>
      </c>
      <c r="H165" s="94">
        <f>IFERROR(AVERAGE(Data!CE27:CF27),"")</f>
        <v>92</v>
      </c>
      <c r="I165" s="1">
        <f>IFERROR(AVERAGE(Data!CH27:CI27),"")</f>
        <v>72.5</v>
      </c>
      <c r="J165" s="96">
        <f>IF(Data!CO27="","",Data!CO27)</f>
        <v>5</v>
      </c>
      <c r="K165" s="97">
        <f>IFERROR(IF(VLOOKUP(A165,'Webneers Adult Data'!$A$1:$R$73,3,FALSE)=0,"",VLOOKUP(A165,'Webneers Adult Data'!$A$1:$R$73,3,FALSE)),0)</f>
        <v>34</v>
      </c>
      <c r="L165" s="94">
        <f>IFERROR(IF(VLOOKUP(A165,'Webneers Adult Data'!$A$1:$R$73,7,FALSE)="","",VLOOKUP(A165,'Webneers Adult Data'!$A$1:$R$73,7,FALSE)),"")</f>
        <v>0</v>
      </c>
      <c r="M165" s="94">
        <f>IFERROR(IF(VLOOKUP(A165,'Webneers Adult Data'!$A$1:$R$73,10,FALSE)=0,"",VLOOKUP(A165,'Webneers Adult Data'!$A$1:$R$73,10,FALSE)),0)</f>
        <v>12</v>
      </c>
      <c r="N165" s="94">
        <f t="shared" si="74"/>
        <v>0</v>
      </c>
      <c r="O165" s="94" t="str">
        <f t="shared" ref="O165:R165" si="117">O95</f>
        <v>High</v>
      </c>
      <c r="P165" s="94" t="str">
        <f t="shared" si="117"/>
        <v>High</v>
      </c>
      <c r="Q165" s="94" t="str">
        <f t="shared" si="117"/>
        <v>High</v>
      </c>
      <c r="R165" s="116" t="str">
        <f t="shared" si="117"/>
        <v>Low</v>
      </c>
      <c r="S165" s="93">
        <f>IF(Data!BP27="","",Data!BP27)</f>
        <v>42824</v>
      </c>
      <c r="T165" s="9">
        <f t="shared" si="78"/>
        <v>3</v>
      </c>
      <c r="U165" s="64">
        <f>IF(Data!BQ27="","",Data!BQ27)</f>
        <v>0.47916666666666669</v>
      </c>
      <c r="V165" s="7" t="s">
        <v>235</v>
      </c>
      <c r="W165" s="118" t="str">
        <f>IF(Data!CJ27=0,"",Data!CJ27)</f>
        <v>1B</v>
      </c>
    </row>
    <row r="166" spans="1:23" x14ac:dyDescent="0.25">
      <c r="A166" s="1">
        <v>27</v>
      </c>
      <c r="B166" s="66" t="s">
        <v>265</v>
      </c>
      <c r="C166" s="105" t="s">
        <v>232</v>
      </c>
      <c r="D166" s="95">
        <f>IFERROR(AVERAGE(Data!BS28:BU28),"")</f>
        <v>163.70000000000002</v>
      </c>
      <c r="E166" s="95" t="str">
        <f>IFERROR(AVERAGE(Data!BW28:BY28),"")</f>
        <v/>
      </c>
      <c r="F166" s="95" t="str">
        <f t="shared" si="115"/>
        <v/>
      </c>
      <c r="G166" s="94">
        <f>IFERROR(AVERAGE(Data!CB28:CC28),"")</f>
        <v>99.5</v>
      </c>
      <c r="H166" s="94">
        <f>IFERROR(AVERAGE(Data!CE28:CF28),"")</f>
        <v>77</v>
      </c>
      <c r="I166" s="1">
        <f>IFERROR(AVERAGE(Data!CH28:CI28),"")</f>
        <v>79.5</v>
      </c>
      <c r="J166" s="96">
        <f>IF(Data!CO28="","",Data!CO28)</f>
        <v>5.6</v>
      </c>
      <c r="K166" s="97">
        <f>IFERROR(IF(VLOOKUP(A166,'Webneers Adult Data'!$A$1:$R$73,3,FALSE)=0,"",VLOOKUP(A166,'Webneers Adult Data'!$A$1:$R$73,3,FALSE)),0)</f>
        <v>29</v>
      </c>
      <c r="L166" s="94">
        <f>IFERROR(IF(VLOOKUP(A166,'Webneers Adult Data'!$A$1:$R$73,7,FALSE)="","",VLOOKUP(A166,'Webneers Adult Data'!$A$1:$R$73,7,FALSE)),"")</f>
        <v>0</v>
      </c>
      <c r="M166" s="94">
        <f>IFERROR(IF(VLOOKUP(A166,'Webneers Adult Data'!$A$1:$R$73,10,FALSE)=0,"",VLOOKUP(A166,'Webneers Adult Data'!$A$1:$R$73,10,FALSE)),0)</f>
        <v>12</v>
      </c>
      <c r="N166" s="94">
        <f t="shared" si="74"/>
        <v>0</v>
      </c>
      <c r="O166" s="94" t="str">
        <f t="shared" ref="O166:R166" si="118">O96</f>
        <v>High</v>
      </c>
      <c r="P166" s="94" t="str">
        <f t="shared" si="118"/>
        <v>Mid</v>
      </c>
      <c r="Q166" s="94" t="str">
        <f t="shared" si="118"/>
        <v>High</v>
      </c>
      <c r="R166" s="116" t="str">
        <f t="shared" si="118"/>
        <v>Mid</v>
      </c>
      <c r="S166" s="93">
        <f>IF(Data!BP28="","",Data!BP28)</f>
        <v>42824</v>
      </c>
      <c r="T166" s="9">
        <f t="shared" si="78"/>
        <v>3</v>
      </c>
      <c r="U166" s="64">
        <f>IF(Data!BQ28="","",Data!BQ28)</f>
        <v>0.47916666666666669</v>
      </c>
      <c r="V166" s="7" t="s">
        <v>235</v>
      </c>
      <c r="W166" s="118" t="str">
        <f>IF(Data!CJ28=0,"",Data!CJ28)</f>
        <v>1A</v>
      </c>
    </row>
    <row r="167" spans="1:23" x14ac:dyDescent="0.25">
      <c r="A167" s="1">
        <v>28</v>
      </c>
      <c r="B167" s="66" t="s">
        <v>265</v>
      </c>
      <c r="C167" s="105" t="s">
        <v>232</v>
      </c>
      <c r="D167" s="95">
        <f>IFERROR(AVERAGE(Data!BS29:BU29),"")</f>
        <v>162.70000000000002</v>
      </c>
      <c r="E167" s="95">
        <f>IFERROR(AVERAGE(Data!BW29:BY29),"")</f>
        <v>59.2</v>
      </c>
      <c r="F167" s="95">
        <f t="shared" si="115"/>
        <v>22.363851553891024</v>
      </c>
      <c r="G167" s="94">
        <f>IFERROR(AVERAGE(Data!CB29:CC29),"")</f>
        <v>100.5</v>
      </c>
      <c r="H167" s="94">
        <f>IFERROR(AVERAGE(Data!CE29:CF29),"")</f>
        <v>73</v>
      </c>
      <c r="I167" s="1">
        <f>IFERROR(AVERAGE(Data!CH29:CI29),"")</f>
        <v>101</v>
      </c>
      <c r="J167" s="96">
        <f>IF(Data!CO29="","",Data!CO29)</f>
        <v>5.4</v>
      </c>
      <c r="K167" s="97">
        <f>IFERROR(IF(VLOOKUP(A167,'Webneers Adult Data'!$A$1:$R$73,3,FALSE)=0,"",VLOOKUP(A167,'Webneers Adult Data'!$A$1:$R$73,3,FALSE)),0)</f>
        <v>32</v>
      </c>
      <c r="L167" s="94">
        <f>IFERROR(IF(VLOOKUP(A167,'Webneers Adult Data'!$A$1:$R$73,7,FALSE)="","",VLOOKUP(A167,'Webneers Adult Data'!$A$1:$R$73,7,FALSE)),"")</f>
        <v>1</v>
      </c>
      <c r="M167" s="94">
        <f>IFERROR(IF(VLOOKUP(A167,'Webneers Adult Data'!$A$1:$R$73,10,FALSE)=0,"",VLOOKUP(A167,'Webneers Adult Data'!$A$1:$R$73,10,FALSE)),0)</f>
        <v>13</v>
      </c>
      <c r="N167" s="94">
        <f t="shared" si="74"/>
        <v>0</v>
      </c>
      <c r="O167" s="94" t="str">
        <f t="shared" ref="O167:R167" si="119">O97</f>
        <v>Low</v>
      </c>
      <c r="P167" s="94" t="str">
        <f t="shared" si="119"/>
        <v>Low</v>
      </c>
      <c r="Q167" s="94" t="str">
        <f t="shared" si="119"/>
        <v>Mid</v>
      </c>
      <c r="R167" s="116" t="str">
        <f t="shared" si="119"/>
        <v>Mid</v>
      </c>
      <c r="S167" s="93">
        <f>IF(Data!BP29="","",Data!BP29)</f>
        <v>42843</v>
      </c>
      <c r="T167" s="9">
        <f t="shared" si="78"/>
        <v>4</v>
      </c>
      <c r="U167" s="64">
        <f>IF(Data!BQ29="","",Data!BQ29)</f>
        <v>0.41666666666666669</v>
      </c>
      <c r="V167" s="7" t="s">
        <v>235</v>
      </c>
      <c r="W167" s="118" t="str">
        <f>IF(Data!CJ29=0,"",Data!CJ29)</f>
        <v/>
      </c>
    </row>
    <row r="168" spans="1:23" x14ac:dyDescent="0.25">
      <c r="A168" s="1">
        <v>29</v>
      </c>
      <c r="B168" s="66" t="s">
        <v>265</v>
      </c>
      <c r="C168" s="105" t="s">
        <v>232</v>
      </c>
      <c r="D168" s="95">
        <f>IFERROR(AVERAGE(Data!BS30:BU30),"")</f>
        <v>146.23333333333335</v>
      </c>
      <c r="E168" s="95">
        <f>IFERROR(AVERAGE(Data!BW30:BY30),"")</f>
        <v>63.2</v>
      </c>
      <c r="F168" s="95">
        <f t="shared" si="115"/>
        <v>29.554547807364823</v>
      </c>
      <c r="G168" s="94">
        <f>IFERROR(AVERAGE(Data!CB30:CC30),"")</f>
        <v>103</v>
      </c>
      <c r="H168" s="94">
        <f>IFERROR(AVERAGE(Data!CE30:CF30),"")</f>
        <v>78.5</v>
      </c>
      <c r="I168" s="1">
        <f>IFERROR(AVERAGE(Data!CH30:CI30),"")</f>
        <v>65.5</v>
      </c>
      <c r="J168" s="96">
        <f>IF(Data!CO30="","",Data!CO30)</f>
        <v>5.4</v>
      </c>
      <c r="K168" s="97">
        <f>IFERROR(IF(VLOOKUP(A168,'Webneers Adult Data'!$A$1:$R$73,3,FALSE)=0,"",VLOOKUP(A168,'Webneers Adult Data'!$A$1:$R$73,3,FALSE)),0)</f>
        <v>35</v>
      </c>
      <c r="L168" s="94">
        <f>IFERROR(IF(VLOOKUP(A168,'Webneers Adult Data'!$A$1:$R$73,7,FALSE)="","",VLOOKUP(A168,'Webneers Adult Data'!$A$1:$R$73,7,FALSE)),"")</f>
        <v>1</v>
      </c>
      <c r="M168" s="94">
        <f>IFERROR(IF(VLOOKUP(A168,'Webneers Adult Data'!$A$1:$R$73,10,FALSE)=0,"",VLOOKUP(A168,'Webneers Adult Data'!$A$1:$R$73,10,FALSE)),0)</f>
        <v>12</v>
      </c>
      <c r="N168" s="94">
        <f t="shared" si="74"/>
        <v>0</v>
      </c>
      <c r="O168" s="94" t="str">
        <f t="shared" ref="O168:R168" si="120">O98</f>
        <v>Mid</v>
      </c>
      <c r="P168" s="94" t="str">
        <f t="shared" si="120"/>
        <v>High</v>
      </c>
      <c r="Q168" s="94" t="str">
        <f t="shared" si="120"/>
        <v>High</v>
      </c>
      <c r="R168" s="116" t="str">
        <f t="shared" si="120"/>
        <v>Mid</v>
      </c>
      <c r="S168" s="93">
        <f>IF(Data!BP30="","",Data!BP30)</f>
        <v>42843</v>
      </c>
      <c r="T168" s="9">
        <f t="shared" si="78"/>
        <v>4</v>
      </c>
      <c r="U168" s="64">
        <f>IF(Data!BQ30="","",Data!BQ30)</f>
        <v>0.41666666666666669</v>
      </c>
      <c r="V168" s="7" t="s">
        <v>235</v>
      </c>
      <c r="W168" s="118" t="str">
        <f>IF(Data!CJ30=0,"",Data!CJ30)</f>
        <v/>
      </c>
    </row>
    <row r="169" spans="1:23" x14ac:dyDescent="0.25">
      <c r="A169" s="1">
        <v>30</v>
      </c>
      <c r="B169" s="66" t="s">
        <v>265</v>
      </c>
      <c r="C169" s="105" t="s">
        <v>232</v>
      </c>
      <c r="D169" s="95">
        <f>IFERROR(AVERAGE(Data!BS31:BU31),"")</f>
        <v>159.46666666666667</v>
      </c>
      <c r="E169" s="95">
        <f>IFERROR(AVERAGE(Data!BW31:BY31),"")</f>
        <v>64.8</v>
      </c>
      <c r="F169" s="95">
        <f t="shared" si="115"/>
        <v>25.482097515687745</v>
      </c>
      <c r="G169" s="94">
        <f>IFERROR(AVERAGE(Data!CB31:CC31),"")</f>
        <v>128</v>
      </c>
      <c r="H169" s="94">
        <f>IFERROR(AVERAGE(Data!CE31:CF31),"")</f>
        <v>95.5</v>
      </c>
      <c r="I169" s="1">
        <f>IFERROR(AVERAGE(Data!CH31:CI31),"")</f>
        <v>68</v>
      </c>
      <c r="J169" s="96">
        <f>IF(Data!CO31="","",Data!CO31)</f>
        <v>5.2</v>
      </c>
      <c r="K169" s="97">
        <f>IFERROR(IF(VLOOKUP(A169,'Webneers Adult Data'!$A$1:$R$73,3,FALSE)=0,"",VLOOKUP(A169,'Webneers Adult Data'!$A$1:$R$73,3,FALSE)),0)</f>
        <v>36</v>
      </c>
      <c r="L169" s="94">
        <f>IFERROR(IF(VLOOKUP(A169,'Webneers Adult Data'!$A$1:$R$73,7,FALSE)="","",VLOOKUP(A169,'Webneers Adult Data'!$A$1:$R$73,7,FALSE)),"")</f>
        <v>1</v>
      </c>
      <c r="M169" s="94" t="str">
        <f>IFERROR(IF(VLOOKUP(A169,'Webneers Adult Data'!$A$1:$R$73,10,FALSE)=0,"",VLOOKUP(A169,'Webneers Adult Data'!$A$1:$R$73,10,FALSE)),0)</f>
        <v/>
      </c>
      <c r="N169" s="94" t="str">
        <f t="shared" si="74"/>
        <v/>
      </c>
      <c r="O169" s="94" t="str">
        <f t="shared" ref="O169:R169" si="121">O99</f>
        <v>Low</v>
      </c>
      <c r="P169" s="94" t="str">
        <f t="shared" si="121"/>
        <v>High</v>
      </c>
      <c r="Q169" s="94" t="str">
        <f t="shared" si="121"/>
        <v>Mid</v>
      </c>
      <c r="R169" s="116" t="str">
        <f t="shared" si="121"/>
        <v>Mid</v>
      </c>
      <c r="S169" s="93">
        <f>IF(Data!BP31="","",Data!BP31)</f>
        <v>42843</v>
      </c>
      <c r="T169" s="9">
        <f t="shared" si="78"/>
        <v>4</v>
      </c>
      <c r="U169" s="64">
        <f>IF(Data!BQ31="","",Data!BQ31)</f>
        <v>0.41666666666666669</v>
      </c>
      <c r="V169" s="7" t="s">
        <v>235</v>
      </c>
      <c r="W169" s="118" t="str">
        <f>IF(Data!CJ31=0,"",Data!CJ31)</f>
        <v/>
      </c>
    </row>
    <row r="170" spans="1:23" x14ac:dyDescent="0.25">
      <c r="A170" s="1">
        <v>31</v>
      </c>
      <c r="B170" s="66" t="s">
        <v>265</v>
      </c>
      <c r="C170" s="105" t="s">
        <v>232</v>
      </c>
      <c r="D170" s="95">
        <f>IFERROR(AVERAGE(Data!BS32:BU32),"")</f>
        <v>162.93333333333331</v>
      </c>
      <c r="E170" s="95">
        <f>IFERROR(AVERAGE(Data!BW32:BY32),"")</f>
        <v>79.8</v>
      </c>
      <c r="F170" s="95">
        <f t="shared" si="115"/>
        <v>30.059586789920747</v>
      </c>
      <c r="G170" s="94">
        <f>IFERROR(AVERAGE(Data!CB32:CC32),"")</f>
        <v>101.5</v>
      </c>
      <c r="H170" s="94">
        <f>IFERROR(AVERAGE(Data!CE32:CF32),"")</f>
        <v>86</v>
      </c>
      <c r="I170" s="1">
        <f>IFERROR(AVERAGE(Data!CH32:CI32),"")</f>
        <v>83</v>
      </c>
      <c r="J170" s="96">
        <f>IF(Data!CO32="","",Data!CO32)</f>
        <v>5.0999999999999996</v>
      </c>
      <c r="K170" s="97">
        <f>IFERROR(IF(VLOOKUP(A170,'Webneers Adult Data'!$A$1:$R$73,3,FALSE)=0,"",VLOOKUP(A170,'Webneers Adult Data'!$A$1:$R$73,3,FALSE)),0)</f>
        <v>30</v>
      </c>
      <c r="L170" s="94">
        <f>IFERROR(IF(VLOOKUP(A170,'Webneers Adult Data'!$A$1:$R$73,7,FALSE)="","",VLOOKUP(A170,'Webneers Adult Data'!$A$1:$R$73,7,FALSE)),"")</f>
        <v>1</v>
      </c>
      <c r="M170" s="94">
        <f>IFERROR(IF(VLOOKUP(A170,'Webneers Adult Data'!$A$1:$R$73,10,FALSE)=0,"",VLOOKUP(A170,'Webneers Adult Data'!$A$1:$R$73,10,FALSE)),0)</f>
        <v>12</v>
      </c>
      <c r="N170" s="94">
        <f t="shared" si="74"/>
        <v>0</v>
      </c>
      <c r="O170" s="94" t="str">
        <f t="shared" ref="O170:R170" si="122">O100</f>
        <v>Mid</v>
      </c>
      <c r="P170" s="94" t="str">
        <f t="shared" si="122"/>
        <v>Mid</v>
      </c>
      <c r="Q170" s="94" t="str">
        <f t="shared" si="122"/>
        <v>High</v>
      </c>
      <c r="R170" s="116" t="str">
        <f t="shared" si="122"/>
        <v>Mid</v>
      </c>
      <c r="S170" s="93">
        <f>IF(Data!BP32="","",Data!BP32)</f>
        <v>42850</v>
      </c>
      <c r="T170" s="9">
        <f t="shared" si="78"/>
        <v>4</v>
      </c>
      <c r="U170" s="64">
        <f>IF(Data!BQ32="","",Data!BQ32)</f>
        <v>0.43055555555555558</v>
      </c>
      <c r="V170" s="7" t="s">
        <v>235</v>
      </c>
      <c r="W170" s="118" t="str">
        <f>IF(Data!CJ32=0,"",Data!CJ32)</f>
        <v>2A</v>
      </c>
    </row>
    <row r="171" spans="1:23" x14ac:dyDescent="0.25">
      <c r="A171" s="1">
        <v>32</v>
      </c>
      <c r="B171" s="66" t="s">
        <v>265</v>
      </c>
      <c r="C171" s="105" t="s">
        <v>232</v>
      </c>
      <c r="D171" s="95">
        <f>IFERROR(AVERAGE(Data!BS33:BU33),"")</f>
        <v>146.5</v>
      </c>
      <c r="E171" s="95">
        <f>IFERROR(AVERAGE(Data!BW33:BY33),"")</f>
        <v>70.7</v>
      </c>
      <c r="F171" s="95">
        <f t="shared" si="115"/>
        <v>32.94156018124847</v>
      </c>
      <c r="G171" s="94">
        <f>IFERROR(AVERAGE(Data!CB33:CC33),"")</f>
        <v>114</v>
      </c>
      <c r="H171" s="94">
        <f>IFERROR(AVERAGE(Data!CE33:CF33),"")</f>
        <v>83</v>
      </c>
      <c r="I171" s="1">
        <f>IFERROR(AVERAGE(Data!CH33:CI33),"")</f>
        <v>65</v>
      </c>
      <c r="J171" s="96" t="str">
        <f>IF(Data!CO33="","",Data!CO33)</f>
        <v/>
      </c>
      <c r="K171" s="97">
        <f>IFERROR(IF(VLOOKUP(A171,'Webneers Adult Data'!$A$1:$R$73,3,FALSE)=0,"",VLOOKUP(A171,'Webneers Adult Data'!$A$1:$R$73,3,FALSE)),0)</f>
        <v>48</v>
      </c>
      <c r="L171" s="94">
        <f>IFERROR(IF(VLOOKUP(A171,'Webneers Adult Data'!$A$1:$R$73,7,FALSE)="","",VLOOKUP(A171,'Webneers Adult Data'!$A$1:$R$73,7,FALSE)),"")</f>
        <v>1</v>
      </c>
      <c r="M171" s="94">
        <f>IFERROR(IF(VLOOKUP(A171,'Webneers Adult Data'!$A$1:$R$73,10,FALSE)=0,"",VLOOKUP(A171,'Webneers Adult Data'!$A$1:$R$73,10,FALSE)),0)</f>
        <v>8</v>
      </c>
      <c r="N171" s="94">
        <f t="shared" si="74"/>
        <v>0</v>
      </c>
      <c r="O171" s="94" t="str">
        <f t="shared" ref="O171:R171" si="123">O101</f>
        <v>High</v>
      </c>
      <c r="P171" s="94" t="str">
        <f t="shared" si="123"/>
        <v>High</v>
      </c>
      <c r="Q171" s="94" t="str">
        <f t="shared" si="123"/>
        <v>High</v>
      </c>
      <c r="R171" s="116" t="str">
        <f t="shared" si="123"/>
        <v>High</v>
      </c>
      <c r="S171" s="93">
        <f>IF(Data!BP33="","",Data!BP33)</f>
        <v>42843</v>
      </c>
      <c r="T171" s="9">
        <f t="shared" si="78"/>
        <v>4</v>
      </c>
      <c r="U171" s="64">
        <f>IF(Data!BQ33="","",Data!BQ33)</f>
        <v>0.41666666666666669</v>
      </c>
      <c r="V171" s="7" t="s">
        <v>235</v>
      </c>
      <c r="W171" s="118" t="str">
        <f>IF(Data!CJ33=0,"",Data!CJ33)</f>
        <v/>
      </c>
    </row>
    <row r="172" spans="1:23" x14ac:dyDescent="0.25">
      <c r="A172" s="1">
        <v>33</v>
      </c>
      <c r="B172" s="66" t="s">
        <v>265</v>
      </c>
      <c r="C172" s="105" t="s">
        <v>232</v>
      </c>
      <c r="D172" s="95">
        <f>IFERROR(AVERAGE(Data!BS34:BU34),"")</f>
        <v>172.20000000000002</v>
      </c>
      <c r="E172" s="95">
        <f>IFERROR(AVERAGE(Data!BW34:BY34),"")</f>
        <v>70</v>
      </c>
      <c r="F172" s="95">
        <f t="shared" si="115"/>
        <v>23.6065078420819</v>
      </c>
      <c r="G172" s="94">
        <f>IFERROR(AVERAGE(Data!CB34:CC34),"")</f>
        <v>94</v>
      </c>
      <c r="H172" s="94">
        <f>IFERROR(AVERAGE(Data!CE34:CF34),"")</f>
        <v>64</v>
      </c>
      <c r="I172" s="1">
        <f>IFERROR(AVERAGE(Data!CH34:CI34),"")</f>
        <v>78</v>
      </c>
      <c r="J172" s="96" t="str">
        <f>IF(Data!CO34="","",Data!CO34)</f>
        <v/>
      </c>
      <c r="K172" s="97">
        <f>IFERROR(IF(VLOOKUP(A172,'Webneers Adult Data'!$A$1:$R$73,3,FALSE)=0,"",VLOOKUP(A172,'Webneers Adult Data'!$A$1:$R$73,3,FALSE)),0)</f>
        <v>31</v>
      </c>
      <c r="L172" s="94">
        <f>IFERROR(IF(VLOOKUP(A172,'Webneers Adult Data'!$A$1:$R$73,7,FALSE)="","",VLOOKUP(A172,'Webneers Adult Data'!$A$1:$R$73,7,FALSE)),"")</f>
        <v>1</v>
      </c>
      <c r="M172" s="94">
        <f>IFERROR(IF(VLOOKUP(A172,'Webneers Adult Data'!$A$1:$R$73,10,FALSE)=0,"",VLOOKUP(A172,'Webneers Adult Data'!$A$1:$R$73,10,FALSE)),0)</f>
        <v>12</v>
      </c>
      <c r="N172" s="94">
        <f t="shared" si="74"/>
        <v>0</v>
      </c>
      <c r="O172" s="94" t="str">
        <f t="shared" ref="O172:R172" si="124">O102</f>
        <v>Low</v>
      </c>
      <c r="P172" s="94" t="str">
        <f t="shared" si="124"/>
        <v>Low</v>
      </c>
      <c r="Q172" s="94" t="str">
        <f t="shared" si="124"/>
        <v>Low</v>
      </c>
      <c r="R172" s="116" t="str">
        <f t="shared" si="124"/>
        <v/>
      </c>
      <c r="S172" s="93">
        <f>IF(Data!BP34="","",Data!BP34)</f>
        <v>42843</v>
      </c>
      <c r="T172" s="9">
        <f t="shared" si="78"/>
        <v>4</v>
      </c>
      <c r="U172" s="64">
        <f>IF(Data!BQ34="","",Data!BQ34)</f>
        <v>0.41666666666666669</v>
      </c>
      <c r="V172" s="7" t="s">
        <v>235</v>
      </c>
      <c r="W172" s="118" t="str">
        <f>IF(Data!CJ34=0,"",Data!CJ34)</f>
        <v/>
      </c>
    </row>
    <row r="173" spans="1:23" x14ac:dyDescent="0.25">
      <c r="A173" s="1">
        <v>34</v>
      </c>
      <c r="B173" s="66" t="s">
        <v>265</v>
      </c>
      <c r="C173" s="105" t="s">
        <v>232</v>
      </c>
      <c r="D173" s="95">
        <f>IFERROR(AVERAGE(Data!BS35:BU35),"")</f>
        <v>168.1</v>
      </c>
      <c r="E173" s="95">
        <f>IFERROR(AVERAGE(Data!BW35:BY35),"")</f>
        <v>81.2</v>
      </c>
      <c r="F173" s="95">
        <f t="shared" si="115"/>
        <v>28.735622014742226</v>
      </c>
      <c r="G173" s="94">
        <f>IFERROR(AVERAGE(Data!CB35:CC35),"")</f>
        <v>134</v>
      </c>
      <c r="H173" s="94">
        <f>IFERROR(AVERAGE(Data!CE35:CF35),"")</f>
        <v>83</v>
      </c>
      <c r="I173" s="1">
        <f>IFERROR(AVERAGE(Data!CH35:CI35),"")</f>
        <v>53.5</v>
      </c>
      <c r="J173" s="96">
        <f>IF(Data!CO35="","",Data!CO35)</f>
        <v>5.9</v>
      </c>
      <c r="K173" s="97">
        <f>IFERROR(IF(VLOOKUP(A173,'Webneers Adult Data'!$A$1:$R$73,3,FALSE)=0,"",VLOOKUP(A173,'Webneers Adult Data'!$A$1:$R$73,3,FALSE)),0)</f>
        <v>31</v>
      </c>
      <c r="L173" s="94">
        <f>IFERROR(IF(VLOOKUP(A173,'Webneers Adult Data'!$A$1:$R$73,7,FALSE)="","",VLOOKUP(A173,'Webneers Adult Data'!$A$1:$R$73,7,FALSE)),"")</f>
        <v>1</v>
      </c>
      <c r="M173" s="94">
        <f>IFERROR(IF(VLOOKUP(A173,'Webneers Adult Data'!$A$1:$R$73,10,FALSE)=0,"",VLOOKUP(A173,'Webneers Adult Data'!$A$1:$R$73,10,FALSE)),0)</f>
        <v>12</v>
      </c>
      <c r="N173" s="94">
        <f t="shared" si="74"/>
        <v>0</v>
      </c>
      <c r="O173" s="94" t="str">
        <f t="shared" ref="O173:R173" si="125">O103</f>
        <v>Low</v>
      </c>
      <c r="P173" s="94" t="str">
        <f t="shared" si="125"/>
        <v>High</v>
      </c>
      <c r="Q173" s="94" t="str">
        <f t="shared" si="125"/>
        <v>High</v>
      </c>
      <c r="R173" s="116" t="str">
        <f t="shared" si="125"/>
        <v>High</v>
      </c>
      <c r="S173" s="93">
        <f>IF(Data!BP35="","",Data!BP35)</f>
        <v>42850</v>
      </c>
      <c r="T173" s="9">
        <f t="shared" si="78"/>
        <v>4</v>
      </c>
      <c r="U173" s="64">
        <f>IF(Data!BQ35="","",Data!BQ35)</f>
        <v>0.43055555555555558</v>
      </c>
      <c r="V173" s="7" t="s">
        <v>235</v>
      </c>
      <c r="W173" s="118" t="str">
        <f>IF(Data!CJ35=0,"",Data!CJ35)</f>
        <v>2A</v>
      </c>
    </row>
    <row r="174" spans="1:23" x14ac:dyDescent="0.25">
      <c r="A174" s="1">
        <v>35</v>
      </c>
      <c r="B174" s="66" t="s">
        <v>265</v>
      </c>
      <c r="C174" s="105" t="s">
        <v>232</v>
      </c>
      <c r="D174" s="95">
        <f>IFERROR(AVERAGE(Data!BS36:BU36),"")</f>
        <v>162.66666666666666</v>
      </c>
      <c r="E174" s="95">
        <f>IFERROR(AVERAGE(Data!BW36:BY36),"")</f>
        <v>87.3</v>
      </c>
      <c r="F174" s="95">
        <f t="shared" si="115"/>
        <v>32.992643106691759</v>
      </c>
      <c r="G174" s="94">
        <f>IFERROR(AVERAGE(Data!CB36:CC36),"")</f>
        <v>143</v>
      </c>
      <c r="H174" s="94">
        <f>IFERROR(AVERAGE(Data!CE36:CF36),"")</f>
        <v>93.5</v>
      </c>
      <c r="I174" s="1">
        <f>IFERROR(AVERAGE(Data!CH36:CI36),"")</f>
        <v>81.5</v>
      </c>
      <c r="J174" s="96">
        <f>IF(Data!CO36="","",Data!CO36)</f>
        <v>5.6</v>
      </c>
      <c r="K174" s="97">
        <f>IFERROR(IF(VLOOKUP(A174,'Webneers Adult Data'!$A$1:$R$73,3,FALSE)=0,"",VLOOKUP(A174,'Webneers Adult Data'!$A$1:$R$73,3,FALSE)),0)</f>
        <v>43</v>
      </c>
      <c r="L174" s="94">
        <f>IFERROR(IF(VLOOKUP(A174,'Webneers Adult Data'!$A$1:$R$73,7,FALSE)="","",VLOOKUP(A174,'Webneers Adult Data'!$A$1:$R$73,7,FALSE)),"")</f>
        <v>1</v>
      </c>
      <c r="M174" s="94">
        <f>IFERROR(IF(VLOOKUP(A174,'Webneers Adult Data'!$A$1:$R$73,10,FALSE)=0,"",VLOOKUP(A174,'Webneers Adult Data'!$A$1:$R$73,10,FALSE)),0)</f>
        <v>6</v>
      </c>
      <c r="N174" s="94">
        <f t="shared" si="74"/>
        <v>0</v>
      </c>
      <c r="O174" s="94" t="str">
        <f t="shared" ref="O174:R174" si="126">O104</f>
        <v>High</v>
      </c>
      <c r="P174" s="94" t="str">
        <f t="shared" si="126"/>
        <v>High</v>
      </c>
      <c r="Q174" s="94" t="str">
        <f t="shared" si="126"/>
        <v>Mid</v>
      </c>
      <c r="R174" s="116" t="str">
        <f t="shared" si="126"/>
        <v>High</v>
      </c>
      <c r="S174" s="93">
        <f>IF(Data!BP36="","",Data!BP36)</f>
        <v>42844</v>
      </c>
      <c r="T174" s="9">
        <f t="shared" si="78"/>
        <v>4</v>
      </c>
      <c r="U174" s="64">
        <f>IF(Data!BQ36="","",Data!BQ36)</f>
        <v>0.60416666666666663</v>
      </c>
      <c r="V174" s="7" t="s">
        <v>236</v>
      </c>
      <c r="W174" s="118" t="str">
        <f>IF(Data!CJ36=0,"",Data!CJ36)</f>
        <v/>
      </c>
    </row>
    <row r="175" spans="1:23" x14ac:dyDescent="0.25">
      <c r="A175" s="1">
        <v>36</v>
      </c>
      <c r="B175" s="66" t="s">
        <v>265</v>
      </c>
      <c r="C175" s="105" t="s">
        <v>232</v>
      </c>
      <c r="D175" s="95" t="str">
        <f>IFERROR(AVERAGE(Data!BS37:BU37),"")</f>
        <v/>
      </c>
      <c r="E175" s="95" t="str">
        <f>IFERROR(AVERAGE(Data!BW37:BY37),"")</f>
        <v/>
      </c>
      <c r="F175" s="95" t="str">
        <f t="shared" si="115"/>
        <v/>
      </c>
      <c r="G175" s="94" t="str">
        <f>IFERROR(AVERAGE(Data!CB37:CC37),"")</f>
        <v/>
      </c>
      <c r="H175" s="94" t="str">
        <f>IFERROR(AVERAGE(Data!CE37:CF37),"")</f>
        <v/>
      </c>
      <c r="I175" s="1" t="str">
        <f>IFERROR(AVERAGE(Data!CH37:CI37),"")</f>
        <v/>
      </c>
      <c r="J175" s="96" t="str">
        <f>IF(Data!CO37="","",Data!CO37)</f>
        <v/>
      </c>
      <c r="K175" s="97">
        <f>IFERROR(IF(VLOOKUP(A175,'Webneers Adult Data'!$A$1:$R$73,3,FALSE)=0,"",VLOOKUP(A175,'Webneers Adult Data'!$A$1:$R$73,3,FALSE)),0)</f>
        <v>34</v>
      </c>
      <c r="L175" s="94">
        <f>IFERROR(IF(VLOOKUP(A175,'Webneers Adult Data'!$A$1:$R$73,7,FALSE)="","",VLOOKUP(A175,'Webneers Adult Data'!$A$1:$R$73,7,FALSE)),"")</f>
        <v>1</v>
      </c>
      <c r="M175" s="94">
        <f>IFERROR(IF(VLOOKUP(A175,'Webneers Adult Data'!$A$1:$R$73,10,FALSE)=0,"",VLOOKUP(A175,'Webneers Adult Data'!$A$1:$R$73,10,FALSE)),0)</f>
        <v>9</v>
      </c>
      <c r="N175" s="94">
        <f t="shared" si="74"/>
        <v>0</v>
      </c>
      <c r="O175" s="94" t="str">
        <f t="shared" ref="O175:R175" si="127">O105</f>
        <v>Mid</v>
      </c>
      <c r="P175" s="94" t="str">
        <f t="shared" si="127"/>
        <v>Mid</v>
      </c>
      <c r="Q175" s="94" t="str">
        <f t="shared" si="127"/>
        <v>Mid</v>
      </c>
      <c r="R175" s="116" t="str">
        <f t="shared" si="127"/>
        <v>Mid</v>
      </c>
      <c r="S175" s="93" t="str">
        <f>IF(Data!BP37="","",Data!BP37)</f>
        <v/>
      </c>
      <c r="T175" s="9" t="str">
        <f t="shared" si="78"/>
        <v/>
      </c>
      <c r="U175" s="64" t="str">
        <f>IF(Data!BQ37="","",Data!BQ37)</f>
        <v/>
      </c>
      <c r="V175" s="7" t="s">
        <v>237</v>
      </c>
      <c r="W175" s="118" t="str">
        <f>IF(Data!CJ37=0,"",Data!CJ37)</f>
        <v/>
      </c>
    </row>
    <row r="176" spans="1:23" x14ac:dyDescent="0.25">
      <c r="A176" s="1">
        <v>37</v>
      </c>
      <c r="B176" s="66" t="s">
        <v>265</v>
      </c>
      <c r="C176" s="105" t="s">
        <v>232</v>
      </c>
      <c r="D176" s="95" t="str">
        <f>IFERROR(AVERAGE(Data!BS38:BU38),"")</f>
        <v/>
      </c>
      <c r="E176" s="95" t="str">
        <f>IFERROR(AVERAGE(Data!BW38:BY38),"")</f>
        <v/>
      </c>
      <c r="F176" s="95" t="str">
        <f t="shared" si="115"/>
        <v/>
      </c>
      <c r="G176" s="94" t="str">
        <f>IFERROR(AVERAGE(Data!CB38:CC38),"")</f>
        <v/>
      </c>
      <c r="H176" s="94" t="str">
        <f>IFERROR(AVERAGE(Data!CE38:CF38),"")</f>
        <v/>
      </c>
      <c r="I176" s="1" t="str">
        <f>IFERROR(AVERAGE(Data!CH38:CI38),"")</f>
        <v/>
      </c>
      <c r="J176" s="96" t="str">
        <f>IF(Data!CO38="","",Data!CO38)</f>
        <v/>
      </c>
      <c r="K176" s="97" t="str">
        <f>IFERROR(IF(VLOOKUP(A176,'Webneers Adult Data'!$A$1:$R$73,3,FALSE)=0,"",VLOOKUP(A176,'Webneers Adult Data'!$A$1:$R$73,3,FALSE)),0)</f>
        <v/>
      </c>
      <c r="L176" s="94" t="str">
        <f>IFERROR(IF(VLOOKUP(A176,'Webneers Adult Data'!$A$1:$R$73,7,FALSE)="","",VLOOKUP(A176,'Webneers Adult Data'!$A$1:$R$73,7,FALSE)),"")</f>
        <v/>
      </c>
      <c r="M176" s="94" t="str">
        <f>IFERROR(IF(VLOOKUP(A176,'Webneers Adult Data'!$A$1:$R$73,10,FALSE)=0,"",VLOOKUP(A176,'Webneers Adult Data'!$A$1:$R$73,10,FALSE)),0)</f>
        <v/>
      </c>
      <c r="N176" s="94" t="str">
        <f t="shared" si="74"/>
        <v/>
      </c>
      <c r="O176" s="94" t="str">
        <f t="shared" ref="O176:R176" si="128">O106</f>
        <v>High</v>
      </c>
      <c r="P176" s="94" t="str">
        <f t="shared" si="128"/>
        <v/>
      </c>
      <c r="Q176" s="94" t="str">
        <f t="shared" si="128"/>
        <v/>
      </c>
      <c r="R176" s="116" t="str">
        <f t="shared" si="128"/>
        <v>High</v>
      </c>
      <c r="S176" s="93" t="str">
        <f>IF(Data!BP38="","",Data!BP38)</f>
        <v/>
      </c>
      <c r="T176" s="9" t="str">
        <f t="shared" si="78"/>
        <v/>
      </c>
      <c r="U176" s="64" t="str">
        <f>IF(Data!BQ38="","",Data!BQ38)</f>
        <v/>
      </c>
      <c r="V176" s="7" t="s">
        <v>237</v>
      </c>
      <c r="W176" s="118" t="str">
        <f>IF(Data!CJ38=0,"",Data!CJ38)</f>
        <v/>
      </c>
    </row>
    <row r="177" spans="1:23" x14ac:dyDescent="0.25">
      <c r="A177" s="1">
        <v>38</v>
      </c>
      <c r="B177" s="66" t="s">
        <v>265</v>
      </c>
      <c r="C177" s="105" t="s">
        <v>232</v>
      </c>
      <c r="D177" s="95">
        <f>IFERROR(AVERAGE(Data!BS39:BU39),"")</f>
        <v>156.23333333333332</v>
      </c>
      <c r="E177" s="95">
        <f>IFERROR(AVERAGE(Data!BW39:BY39),"")</f>
        <v>81</v>
      </c>
      <c r="F177" s="95">
        <f t="shared" si="115"/>
        <v>33.184679020623172</v>
      </c>
      <c r="G177" s="94">
        <f>IFERROR(AVERAGE(Data!CB39:CC39),"")</f>
        <v>114</v>
      </c>
      <c r="H177" s="94">
        <f>IFERROR(AVERAGE(Data!CE39:CF39),"")</f>
        <v>89</v>
      </c>
      <c r="I177" s="1">
        <f>IFERROR(AVERAGE(Data!CH39:CI39),"")</f>
        <v>68.5</v>
      </c>
      <c r="J177" s="96">
        <f>IF(Data!CO39="","",Data!CO39)</f>
        <v>5.0999999999999996</v>
      </c>
      <c r="K177" s="97">
        <f>IFERROR(IF(VLOOKUP(A177,'Webneers Adult Data'!$A$1:$R$73,3,FALSE)=0,"",VLOOKUP(A177,'Webneers Adult Data'!$A$1:$R$73,3,FALSE)),0)</f>
        <v>34</v>
      </c>
      <c r="L177" s="94">
        <f>IFERROR(IF(VLOOKUP(A177,'Webneers Adult Data'!$A$1:$R$73,7,FALSE)="","",VLOOKUP(A177,'Webneers Adult Data'!$A$1:$R$73,7,FALSE)),"")</f>
        <v>1</v>
      </c>
      <c r="M177" s="94">
        <f>IFERROR(IF(VLOOKUP(A177,'Webneers Adult Data'!$A$1:$R$73,10,FALSE)=0,"",VLOOKUP(A177,'Webneers Adult Data'!$A$1:$R$73,10,FALSE)),0)</f>
        <v>12</v>
      </c>
      <c r="N177" s="94">
        <f t="shared" si="74"/>
        <v>0</v>
      </c>
      <c r="O177" s="94" t="str">
        <f t="shared" ref="O177:R177" si="129">O107</f>
        <v>High</v>
      </c>
      <c r="P177" s="94" t="str">
        <f t="shared" si="129"/>
        <v>High</v>
      </c>
      <c r="Q177" s="94" t="str">
        <f t="shared" si="129"/>
        <v>High</v>
      </c>
      <c r="R177" s="116" t="str">
        <f t="shared" si="129"/>
        <v>Low</v>
      </c>
      <c r="S177" s="93">
        <f>IF(Data!BP39="","",Data!BP39)</f>
        <v>42844</v>
      </c>
      <c r="T177" s="9">
        <f t="shared" si="78"/>
        <v>4</v>
      </c>
      <c r="U177" s="64">
        <f>IF(Data!BQ39="","",Data!BQ39)</f>
        <v>0.60416666666666663</v>
      </c>
      <c r="V177" s="7" t="s">
        <v>236</v>
      </c>
      <c r="W177" s="118" t="str">
        <f>IF(Data!CJ39=0,"",Data!CJ39)</f>
        <v/>
      </c>
    </row>
    <row r="178" spans="1:23" x14ac:dyDescent="0.25">
      <c r="A178" s="1">
        <v>39</v>
      </c>
      <c r="B178" s="66" t="s">
        <v>265</v>
      </c>
      <c r="C178" s="105" t="s">
        <v>232</v>
      </c>
      <c r="D178" s="95">
        <f>IFERROR(AVERAGE(Data!BS40:BU40),"")</f>
        <v>172.0333333333333</v>
      </c>
      <c r="E178" s="95">
        <f>IFERROR(AVERAGE(Data!BW40:BY40),"")</f>
        <v>76.400000000000006</v>
      </c>
      <c r="F178" s="95">
        <f t="shared" si="115"/>
        <v>25.814763454209082</v>
      </c>
      <c r="G178" s="94">
        <f>IFERROR(AVERAGE(Data!CB40:CC40),"")</f>
        <v>104</v>
      </c>
      <c r="H178" s="94">
        <f>IFERROR(AVERAGE(Data!CE40:CF40),"")</f>
        <v>66.5</v>
      </c>
      <c r="I178" s="1">
        <f>IFERROR(AVERAGE(Data!CH40:CI40),"")</f>
        <v>81.5</v>
      </c>
      <c r="J178" s="96">
        <f>IF(Data!CO40="","",Data!CO40)</f>
        <v>5.2</v>
      </c>
      <c r="K178" s="97">
        <f>IFERROR(IF(VLOOKUP(A178,'Webneers Adult Data'!$A$1:$R$73,3,FALSE)=0,"",VLOOKUP(A178,'Webneers Adult Data'!$A$1:$R$73,3,FALSE)),0)</f>
        <v>27</v>
      </c>
      <c r="L178" s="94">
        <f>IFERROR(IF(VLOOKUP(A178,'Webneers Adult Data'!$A$1:$R$73,7,FALSE)="","",VLOOKUP(A178,'Webneers Adult Data'!$A$1:$R$73,7,FALSE)),"")</f>
        <v>1</v>
      </c>
      <c r="M178" s="94">
        <f>IFERROR(IF(VLOOKUP(A178,'Webneers Adult Data'!$A$1:$R$73,10,FALSE)=0,"",VLOOKUP(A178,'Webneers Adult Data'!$A$1:$R$73,10,FALSE)),0)</f>
        <v>14</v>
      </c>
      <c r="N178" s="94">
        <f t="shared" si="74"/>
        <v>1</v>
      </c>
      <c r="O178" s="94" t="str">
        <f t="shared" ref="O178:R178" si="130">O108</f>
        <v>Mid</v>
      </c>
      <c r="P178" s="94" t="str">
        <f t="shared" si="130"/>
        <v>Mid</v>
      </c>
      <c r="Q178" s="94" t="str">
        <f t="shared" si="130"/>
        <v>Low</v>
      </c>
      <c r="R178" s="116" t="str">
        <f t="shared" si="130"/>
        <v>High</v>
      </c>
      <c r="S178" s="93">
        <f>IF(Data!BP40="","",Data!BP40)</f>
        <v>42845</v>
      </c>
      <c r="T178" s="9">
        <f t="shared" si="78"/>
        <v>4</v>
      </c>
      <c r="U178" s="64">
        <f>IF(Data!BQ40="","",Data!BQ40)</f>
        <v>0.60416666666666663</v>
      </c>
      <c r="V178" s="7" t="s">
        <v>236</v>
      </c>
      <c r="W178" s="118" t="str">
        <f>IF(Data!CJ40=0,"",Data!CJ40)</f>
        <v/>
      </c>
    </row>
    <row r="179" spans="1:23" x14ac:dyDescent="0.25">
      <c r="A179" s="1">
        <v>40</v>
      </c>
      <c r="B179" s="66" t="s">
        <v>265</v>
      </c>
      <c r="C179" s="105" t="s">
        <v>232</v>
      </c>
      <c r="D179" s="95">
        <f>IFERROR(AVERAGE(Data!BS41:BU41),"")</f>
        <v>146.13333333333333</v>
      </c>
      <c r="E179" s="95">
        <f>IFERROR(AVERAGE(Data!BW41:BY41),"")</f>
        <v>70</v>
      </c>
      <c r="F179" s="95">
        <f t="shared" si="115"/>
        <v>32.779283659225328</v>
      </c>
      <c r="G179" s="94">
        <f>IFERROR(AVERAGE(Data!CB41:CC41),"")</f>
        <v>106</v>
      </c>
      <c r="H179" s="94">
        <f>IFERROR(AVERAGE(Data!CE41:CF41),"")</f>
        <v>69</v>
      </c>
      <c r="I179" s="1">
        <f>IFERROR(AVERAGE(Data!CH41:CI41),"")</f>
        <v>77</v>
      </c>
      <c r="J179" s="96">
        <f>IF(Data!CO41="","",Data!CO41)</f>
        <v>6.7</v>
      </c>
      <c r="K179" s="97">
        <f>IFERROR(IF(VLOOKUP(A179,'Webneers Adult Data'!$A$1:$R$73,3,FALSE)=0,"",VLOOKUP(A179,'Webneers Adult Data'!$A$1:$R$73,3,FALSE)),0)</f>
        <v>61</v>
      </c>
      <c r="L179" s="94">
        <f>IFERROR(IF(VLOOKUP(A179,'Webneers Adult Data'!$A$1:$R$73,7,FALSE)="","",VLOOKUP(A179,'Webneers Adult Data'!$A$1:$R$73,7,FALSE)),"")</f>
        <v>1</v>
      </c>
      <c r="M179" s="94">
        <f>IFERROR(IF(VLOOKUP(A179,'Webneers Adult Data'!$A$1:$R$73,10,FALSE)=0,"",VLOOKUP(A179,'Webneers Adult Data'!$A$1:$R$73,10,FALSE)),0)</f>
        <v>6</v>
      </c>
      <c r="N179" s="94">
        <f t="shared" si="74"/>
        <v>0</v>
      </c>
      <c r="O179" s="94" t="str">
        <f t="shared" ref="O179:R179" si="131">O109</f>
        <v>High</v>
      </c>
      <c r="P179" s="94" t="str">
        <f t="shared" si="131"/>
        <v>High</v>
      </c>
      <c r="Q179" s="94" t="str">
        <f t="shared" si="131"/>
        <v>High</v>
      </c>
      <c r="R179" s="116" t="str">
        <f t="shared" si="131"/>
        <v>High</v>
      </c>
      <c r="S179" s="93">
        <f>IF(Data!BP41="","",Data!BP41)</f>
        <v>42844</v>
      </c>
      <c r="T179" s="9">
        <f t="shared" si="78"/>
        <v>4</v>
      </c>
      <c r="U179" s="64">
        <f>IF(Data!BQ41="","",Data!BQ41)</f>
        <v>0.60416666666666663</v>
      </c>
      <c r="V179" s="7" t="s">
        <v>236</v>
      </c>
      <c r="W179" s="118" t="str">
        <f>IF(Data!CJ41=0,"",Data!CJ41)</f>
        <v/>
      </c>
    </row>
    <row r="180" spans="1:23" x14ac:dyDescent="0.25">
      <c r="A180" s="1">
        <v>41</v>
      </c>
      <c r="B180" s="66" t="s">
        <v>265</v>
      </c>
      <c r="C180" s="105" t="s">
        <v>232</v>
      </c>
      <c r="D180" s="95">
        <f>IFERROR(AVERAGE(Data!BS42:BU42),"")</f>
        <v>146.20000000000002</v>
      </c>
      <c r="E180" s="95">
        <f>IFERROR(AVERAGE(Data!BW42:BY42),"")</f>
        <v>71.2</v>
      </c>
      <c r="F180" s="95">
        <f t="shared" si="115"/>
        <v>33.310814224840506</v>
      </c>
      <c r="G180" s="94">
        <f>IFERROR(AVERAGE(Data!CB42:CC42),"")</f>
        <v>93.5</v>
      </c>
      <c r="H180" s="94">
        <f>IFERROR(AVERAGE(Data!CE42:CF42),"")</f>
        <v>81</v>
      </c>
      <c r="I180" s="1">
        <f>IFERROR(AVERAGE(Data!CH42:CI42),"")</f>
        <v>93</v>
      </c>
      <c r="J180" s="96">
        <f>IF(Data!CO42="","",Data!CO42)</f>
        <v>5.7</v>
      </c>
      <c r="K180" s="97">
        <f>IFERROR(IF(VLOOKUP(A180,'Webneers Adult Data'!$A$1:$R$73,3,FALSE)=0,"",VLOOKUP(A180,'Webneers Adult Data'!$A$1:$R$73,3,FALSE)),0)</f>
        <v>36</v>
      </c>
      <c r="L180" s="94">
        <f>IFERROR(IF(VLOOKUP(A180,'Webneers Adult Data'!$A$1:$R$73,7,FALSE)="","",VLOOKUP(A180,'Webneers Adult Data'!$A$1:$R$73,7,FALSE)),"")</f>
        <v>1</v>
      </c>
      <c r="M180" s="94">
        <f>IFERROR(IF(VLOOKUP(A180,'Webneers Adult Data'!$A$1:$R$73,10,FALSE)=0,"",VLOOKUP(A180,'Webneers Adult Data'!$A$1:$R$73,10,FALSE)),0)</f>
        <v>9</v>
      </c>
      <c r="N180" s="94">
        <f t="shared" si="74"/>
        <v>0</v>
      </c>
      <c r="O180" s="94" t="str">
        <f t="shared" ref="O180:R180" si="132">O110</f>
        <v>High</v>
      </c>
      <c r="P180" s="94" t="str">
        <f t="shared" si="132"/>
        <v>Low</v>
      </c>
      <c r="Q180" s="94" t="str">
        <f t="shared" si="132"/>
        <v>High</v>
      </c>
      <c r="R180" s="116" t="str">
        <f t="shared" si="132"/>
        <v/>
      </c>
      <c r="S180" s="93">
        <f>IF(Data!BP42="","",Data!BP42)</f>
        <v>42844</v>
      </c>
      <c r="T180" s="9">
        <f t="shared" si="78"/>
        <v>4</v>
      </c>
      <c r="U180" s="64">
        <f>IF(Data!BQ42="","",Data!BQ42)</f>
        <v>0.60416666666666663</v>
      </c>
      <c r="V180" s="7" t="s">
        <v>236</v>
      </c>
      <c r="W180" s="118" t="str">
        <f>IF(Data!CJ42=0,"",Data!CJ42)</f>
        <v>2A</v>
      </c>
    </row>
    <row r="181" spans="1:23" x14ac:dyDescent="0.25">
      <c r="A181" s="2">
        <v>42</v>
      </c>
      <c r="B181" s="66" t="s">
        <v>265</v>
      </c>
      <c r="C181" s="105" t="s">
        <v>232</v>
      </c>
      <c r="D181" s="95" t="str">
        <f>IFERROR(AVERAGE(Data!BS43:BU43),"")</f>
        <v/>
      </c>
      <c r="E181" s="95" t="str">
        <f>IFERROR(AVERAGE(Data!BW43:BY43),"")</f>
        <v/>
      </c>
      <c r="F181" s="95" t="str">
        <f t="shared" si="115"/>
        <v/>
      </c>
      <c r="G181" s="94" t="str">
        <f>IFERROR(AVERAGE(Data!CB43:CC43),"")</f>
        <v/>
      </c>
      <c r="H181" s="94" t="str">
        <f>IFERROR(AVERAGE(Data!CE43:CF43),"")</f>
        <v/>
      </c>
      <c r="I181" s="1" t="str">
        <f>IFERROR(AVERAGE(Data!CH43:CI43),"")</f>
        <v/>
      </c>
      <c r="J181" s="96" t="str">
        <f>IF(Data!CO43="","",Data!CO43)</f>
        <v/>
      </c>
      <c r="K181" s="97">
        <f>IFERROR(IF(VLOOKUP(A181,'Webneers Adult Data'!$A$1:$R$73,3,FALSE)=0,"",VLOOKUP(A181,'Webneers Adult Data'!$A$1:$R$73,3,FALSE)),0)</f>
        <v>38</v>
      </c>
      <c r="L181" s="94">
        <f>IFERROR(IF(VLOOKUP(A181,'Webneers Adult Data'!$A$1:$R$73,7,FALSE)="","",VLOOKUP(A181,'Webneers Adult Data'!$A$1:$R$73,7,FALSE)),"")</f>
        <v>0</v>
      </c>
      <c r="M181" s="94">
        <f>IFERROR(IF(VLOOKUP(A181,'Webneers Adult Data'!$A$1:$R$73,10,FALSE)=0,"",VLOOKUP(A181,'Webneers Adult Data'!$A$1:$R$73,10,FALSE)),0)</f>
        <v>12</v>
      </c>
      <c r="N181" s="94">
        <f t="shared" si="74"/>
        <v>0</v>
      </c>
      <c r="O181" s="94" t="str">
        <f t="shared" ref="O181:R181" si="133">O111</f>
        <v>Low</v>
      </c>
      <c r="P181" s="94" t="str">
        <f t="shared" si="133"/>
        <v>Low</v>
      </c>
      <c r="Q181" s="94" t="str">
        <f t="shared" si="133"/>
        <v>Low</v>
      </c>
      <c r="R181" s="116" t="str">
        <f t="shared" si="133"/>
        <v>Low</v>
      </c>
      <c r="S181" s="93" t="str">
        <f>IF(Data!BP43="","",Data!BP43)</f>
        <v/>
      </c>
      <c r="T181" s="9" t="str">
        <f t="shared" si="78"/>
        <v/>
      </c>
      <c r="U181" s="64" t="str">
        <f>IF(Data!BQ43="","",Data!BQ43)</f>
        <v/>
      </c>
      <c r="V181" s="7" t="s">
        <v>237</v>
      </c>
      <c r="W181" s="118" t="str">
        <f>IF(Data!CJ43=0,"",Data!CJ43)</f>
        <v/>
      </c>
    </row>
    <row r="182" spans="1:23" x14ac:dyDescent="0.25">
      <c r="A182" s="2">
        <v>43</v>
      </c>
      <c r="B182" s="66" t="s">
        <v>265</v>
      </c>
      <c r="C182" s="105" t="s">
        <v>232</v>
      </c>
      <c r="D182" s="95">
        <f>IFERROR(AVERAGE(Data!BS44:BU44),"")</f>
        <v>159.6</v>
      </c>
      <c r="E182" s="95">
        <f>IFERROR(AVERAGE(Data!BW44:BY44),"")</f>
        <v>63.4</v>
      </c>
      <c r="F182" s="95">
        <f t="shared" si="115"/>
        <v>24.889919033171903</v>
      </c>
      <c r="G182" s="94">
        <f>IFERROR(AVERAGE(Data!CB44:CC44),"")</f>
        <v>114.5</v>
      </c>
      <c r="H182" s="94">
        <f>IFERROR(AVERAGE(Data!CE44:CF44),"")</f>
        <v>80.5</v>
      </c>
      <c r="I182" s="1">
        <f>IFERROR(AVERAGE(Data!CH44:CI44),"")</f>
        <v>70.5</v>
      </c>
      <c r="J182" s="96">
        <f>IF(Data!CO44="","",Data!CO44)</f>
        <v>5.8</v>
      </c>
      <c r="K182" s="97">
        <f>IFERROR(IF(VLOOKUP(A182,'Webneers Adult Data'!$A$1:$R$73,3,FALSE)=0,"",VLOOKUP(A182,'Webneers Adult Data'!$A$1:$R$73,3,FALSE)),0)</f>
        <v>32</v>
      </c>
      <c r="L182" s="94">
        <f>IFERROR(IF(VLOOKUP(A182,'Webneers Adult Data'!$A$1:$R$73,7,FALSE)="","",VLOOKUP(A182,'Webneers Adult Data'!$A$1:$R$73,7,FALSE)),"")</f>
        <v>0</v>
      </c>
      <c r="M182" s="94">
        <f>IFERROR(IF(VLOOKUP(A182,'Webneers Adult Data'!$A$1:$R$73,10,FALSE)=0,"",VLOOKUP(A182,'Webneers Adult Data'!$A$1:$R$73,10,FALSE)),0)</f>
        <v>15</v>
      </c>
      <c r="N182" s="94">
        <f t="shared" si="74"/>
        <v>1</v>
      </c>
      <c r="O182" s="94" t="str">
        <f t="shared" ref="O182:R182" si="134">O112</f>
        <v>Low</v>
      </c>
      <c r="P182" s="94" t="str">
        <f t="shared" si="134"/>
        <v>Mid</v>
      </c>
      <c r="Q182" s="94" t="str">
        <f t="shared" si="134"/>
        <v>Mid</v>
      </c>
      <c r="R182" s="116" t="str">
        <f t="shared" si="134"/>
        <v>Mid</v>
      </c>
      <c r="S182" s="93">
        <f>IF(Data!BP44="","",Data!BP44)</f>
        <v>42858</v>
      </c>
      <c r="T182" s="9">
        <f t="shared" si="78"/>
        <v>5</v>
      </c>
      <c r="U182" s="64">
        <f>IF(Data!BQ44="","",Data!BQ44)</f>
        <v>0.52083333333333337</v>
      </c>
      <c r="V182" s="7" t="s">
        <v>236</v>
      </c>
      <c r="W182" s="118" t="str">
        <f>IF(Data!CJ44=0,"",Data!CJ44)</f>
        <v/>
      </c>
    </row>
    <row r="183" spans="1:23" x14ac:dyDescent="0.25">
      <c r="A183" s="2">
        <v>44</v>
      </c>
      <c r="B183" s="66" t="s">
        <v>265</v>
      </c>
      <c r="C183" s="105" t="s">
        <v>232</v>
      </c>
      <c r="D183" s="95" t="str">
        <f>IFERROR(AVERAGE(Data!BS45:BU45),"")</f>
        <v/>
      </c>
      <c r="E183" s="95" t="str">
        <f>IFERROR(AVERAGE(Data!BW45:BY45),"")</f>
        <v/>
      </c>
      <c r="F183" s="95" t="str">
        <f t="shared" si="115"/>
        <v/>
      </c>
      <c r="G183" s="94" t="str">
        <f>IFERROR(AVERAGE(Data!CB45:CC45),"")</f>
        <v/>
      </c>
      <c r="H183" s="94" t="str">
        <f>IFERROR(AVERAGE(Data!CE45:CF45),"")</f>
        <v/>
      </c>
      <c r="I183" s="1" t="str">
        <f>IFERROR(AVERAGE(Data!CH45:CI45),"")</f>
        <v/>
      </c>
      <c r="J183" s="96" t="str">
        <f>IF(Data!CO45="","",Data!CO45)</f>
        <v/>
      </c>
      <c r="K183" s="97">
        <f>IFERROR(IF(VLOOKUP(A183,'Webneers Adult Data'!$A$1:$R$73,3,FALSE)=0,"",VLOOKUP(A183,'Webneers Adult Data'!$A$1:$R$73,3,FALSE)),0)</f>
        <v>53</v>
      </c>
      <c r="L183" s="94">
        <f>IFERROR(IF(VLOOKUP(A183,'Webneers Adult Data'!$A$1:$R$73,7,FALSE)="","",VLOOKUP(A183,'Webneers Adult Data'!$A$1:$R$73,7,FALSE)),"")</f>
        <v>1</v>
      </c>
      <c r="M183" s="94">
        <f>IFERROR(IF(VLOOKUP(A183,'Webneers Adult Data'!$A$1:$R$73,10,FALSE)=0,"",VLOOKUP(A183,'Webneers Adult Data'!$A$1:$R$73,10,FALSE)),0)</f>
        <v>6</v>
      </c>
      <c r="N183" s="94">
        <f t="shared" si="74"/>
        <v>0</v>
      </c>
      <c r="O183" s="94" t="str">
        <f t="shared" ref="O183:R183" si="135">O113</f>
        <v>Mid</v>
      </c>
      <c r="P183" s="94" t="str">
        <f t="shared" si="135"/>
        <v>High</v>
      </c>
      <c r="Q183" s="94" t="str">
        <f t="shared" si="135"/>
        <v>High</v>
      </c>
      <c r="R183" s="116" t="str">
        <f t="shared" si="135"/>
        <v/>
      </c>
      <c r="S183" s="93" t="str">
        <f>IF(Data!BP45="","",Data!BP45)</f>
        <v/>
      </c>
      <c r="T183" s="9" t="str">
        <f t="shared" si="78"/>
        <v/>
      </c>
      <c r="U183" s="64" t="str">
        <f>IF(Data!BQ45="","",Data!BQ45)</f>
        <v/>
      </c>
      <c r="V183" s="7" t="s">
        <v>237</v>
      </c>
      <c r="W183" s="118" t="str">
        <f>IF(Data!CJ45=0,"",Data!CJ45)</f>
        <v/>
      </c>
    </row>
    <row r="184" spans="1:23" x14ac:dyDescent="0.25">
      <c r="A184" s="2">
        <v>45</v>
      </c>
      <c r="B184" s="66" t="s">
        <v>265</v>
      </c>
      <c r="C184" s="105" t="s">
        <v>232</v>
      </c>
      <c r="D184" s="95">
        <f>IFERROR(AVERAGE(Data!BS46:BU46),"")</f>
        <v>160.83333333333334</v>
      </c>
      <c r="E184" s="95">
        <f>IFERROR(AVERAGE(Data!BW46:BY46),"")</f>
        <v>65.599999999999994</v>
      </c>
      <c r="F184" s="95">
        <f t="shared" si="115"/>
        <v>25.360143896480441</v>
      </c>
      <c r="G184" s="94">
        <f>IFERROR(AVERAGE(Data!CB46:CC46),"")</f>
        <v>94.5</v>
      </c>
      <c r="H184" s="94">
        <f>IFERROR(AVERAGE(Data!CE46:CF46),"")</f>
        <v>73</v>
      </c>
      <c r="I184" s="1">
        <f>IFERROR(AVERAGE(Data!CH46:CI46),"")</f>
        <v>87</v>
      </c>
      <c r="J184" s="96" t="str">
        <f>IF(Data!CO46="","",Data!CO46)</f>
        <v/>
      </c>
      <c r="K184" s="97">
        <f>IFERROR(IF(VLOOKUP(A184,'Webneers Adult Data'!$A$1:$R$73,3,FALSE)=0,"",VLOOKUP(A184,'Webneers Adult Data'!$A$1:$R$73,3,FALSE)),0)</f>
        <v>31</v>
      </c>
      <c r="L184" s="94">
        <f>IFERROR(IF(VLOOKUP(A184,'Webneers Adult Data'!$A$1:$R$73,7,FALSE)="","",VLOOKUP(A184,'Webneers Adult Data'!$A$1:$R$73,7,FALSE)),"")</f>
        <v>1</v>
      </c>
      <c r="M184" s="94">
        <f>IFERROR(IF(VLOOKUP(A184,'Webneers Adult Data'!$A$1:$R$73,10,FALSE)=0,"",VLOOKUP(A184,'Webneers Adult Data'!$A$1:$R$73,10,FALSE)),0)</f>
        <v>15</v>
      </c>
      <c r="N184" s="94">
        <f t="shared" si="74"/>
        <v>1</v>
      </c>
      <c r="O184" s="94" t="str">
        <f t="shared" ref="O184:R184" si="136">O114</f>
        <v>Low</v>
      </c>
      <c r="P184" s="94" t="str">
        <f t="shared" si="136"/>
        <v>Low</v>
      </c>
      <c r="Q184" s="94" t="str">
        <f t="shared" si="136"/>
        <v>Low</v>
      </c>
      <c r="R184" s="116" t="str">
        <f t="shared" si="136"/>
        <v>Low</v>
      </c>
      <c r="S184" s="93">
        <f>IF(Data!BP46="","",Data!BP46)</f>
        <v>42858</v>
      </c>
      <c r="T184" s="9">
        <f t="shared" si="78"/>
        <v>5</v>
      </c>
      <c r="U184" s="64">
        <f>IF(Data!BQ46="","",Data!BQ46)</f>
        <v>0.52083333333333337</v>
      </c>
      <c r="V184" s="7" t="s">
        <v>236</v>
      </c>
      <c r="W184" s="118" t="str">
        <f>IF(Data!CJ46=0,"",Data!CJ46)</f>
        <v/>
      </c>
    </row>
    <row r="185" spans="1:23" x14ac:dyDescent="0.25">
      <c r="A185" s="2">
        <v>46</v>
      </c>
      <c r="B185" s="66" t="s">
        <v>265</v>
      </c>
      <c r="C185" s="105" t="s">
        <v>232</v>
      </c>
      <c r="D185" s="95" t="str">
        <f>IFERROR(AVERAGE(Data!BS47:BU47),"")</f>
        <v/>
      </c>
      <c r="E185" s="95" t="str">
        <f>IFERROR(AVERAGE(Data!BW47:BY47),"")</f>
        <v/>
      </c>
      <c r="F185" s="95" t="str">
        <f t="shared" si="115"/>
        <v/>
      </c>
      <c r="G185" s="94" t="str">
        <f>IFERROR(AVERAGE(Data!CB47:CC47),"")</f>
        <v/>
      </c>
      <c r="H185" s="94" t="str">
        <f>IFERROR(AVERAGE(Data!CE47:CF47),"")</f>
        <v/>
      </c>
      <c r="I185" s="1" t="str">
        <f>IFERROR(AVERAGE(Data!CH47:CI47),"")</f>
        <v/>
      </c>
      <c r="J185" s="96" t="str">
        <f>IF(Data!CO47="","",Data!CO47)</f>
        <v/>
      </c>
      <c r="K185" s="97">
        <f>IFERROR(IF(VLOOKUP(A185,'Webneers Adult Data'!$A$1:$R$73,3,FALSE)=0,"",VLOOKUP(A185,'Webneers Adult Data'!$A$1:$R$73,3,FALSE)),0)</f>
        <v>27</v>
      </c>
      <c r="L185" s="94">
        <f>IFERROR(IF(VLOOKUP(A185,'Webneers Adult Data'!$A$1:$R$73,7,FALSE)="","",VLOOKUP(A185,'Webneers Adult Data'!$A$1:$R$73,7,FALSE)),"")</f>
        <v>1</v>
      </c>
      <c r="M185" s="94">
        <f>IFERROR(IF(VLOOKUP(A185,'Webneers Adult Data'!$A$1:$R$73,10,FALSE)=0,"",VLOOKUP(A185,'Webneers Adult Data'!$A$1:$R$73,10,FALSE)),0)</f>
        <v>9</v>
      </c>
      <c r="N185" s="94">
        <f t="shared" si="74"/>
        <v>0</v>
      </c>
      <c r="O185" s="94" t="str">
        <f t="shared" ref="O185:R185" si="137">O115</f>
        <v>High</v>
      </c>
      <c r="P185" s="94" t="str">
        <f t="shared" si="137"/>
        <v>Mid</v>
      </c>
      <c r="Q185" s="94" t="str">
        <f t="shared" si="137"/>
        <v>High</v>
      </c>
      <c r="R185" s="116" t="str">
        <f t="shared" si="137"/>
        <v>Mid</v>
      </c>
      <c r="S185" s="93" t="str">
        <f>IF(Data!BP47="","",Data!BP47)</f>
        <v/>
      </c>
      <c r="T185" s="9" t="str">
        <f t="shared" si="78"/>
        <v/>
      </c>
      <c r="U185" s="64" t="str">
        <f>IF(Data!BQ47="","",Data!BQ47)</f>
        <v/>
      </c>
      <c r="V185" s="7" t="s">
        <v>237</v>
      </c>
      <c r="W185" s="118" t="str">
        <f>IF(Data!CJ47=0,"",Data!CJ47)</f>
        <v/>
      </c>
    </row>
    <row r="186" spans="1:23" x14ac:dyDescent="0.25">
      <c r="A186" s="2">
        <v>47</v>
      </c>
      <c r="B186" s="66" t="s">
        <v>265</v>
      </c>
      <c r="C186" s="105" t="s">
        <v>232</v>
      </c>
      <c r="D186" s="95" t="str">
        <f>IFERROR(AVERAGE(Data!BS48:BU48),"")</f>
        <v/>
      </c>
      <c r="E186" s="95" t="str">
        <f>IFERROR(AVERAGE(Data!BW48:BY48),"")</f>
        <v/>
      </c>
      <c r="F186" s="95" t="str">
        <f t="shared" si="115"/>
        <v/>
      </c>
      <c r="G186" s="94" t="str">
        <f>IFERROR(AVERAGE(Data!CB48:CC48),"")</f>
        <v/>
      </c>
      <c r="H186" s="94" t="str">
        <f>IFERROR(AVERAGE(Data!CE48:CF48),"")</f>
        <v/>
      </c>
      <c r="I186" s="1" t="str">
        <f>IFERROR(AVERAGE(Data!CH48:CI48),"")</f>
        <v/>
      </c>
      <c r="J186" s="96" t="str">
        <f>IF(Data!CO48="","",Data!CO48)</f>
        <v/>
      </c>
      <c r="K186" s="97" t="str">
        <f>IFERROR(IF(VLOOKUP(A186,'Webneers Adult Data'!$A$1:$R$73,3,FALSE)=0,"",VLOOKUP(A186,'Webneers Adult Data'!$A$1:$R$73,3,FALSE)),0)</f>
        <v/>
      </c>
      <c r="L186" s="94" t="str">
        <f>IFERROR(IF(VLOOKUP(A186,'Webneers Adult Data'!$A$1:$R$73,7,FALSE)="","",VLOOKUP(A186,'Webneers Adult Data'!$A$1:$R$73,7,FALSE)),"")</f>
        <v/>
      </c>
      <c r="M186" s="94" t="str">
        <f>IFERROR(IF(VLOOKUP(A186,'Webneers Adult Data'!$A$1:$R$73,10,FALSE)=0,"",VLOOKUP(A186,'Webneers Adult Data'!$A$1:$R$73,10,FALSE)),0)</f>
        <v/>
      </c>
      <c r="N186" s="94" t="str">
        <f t="shared" si="74"/>
        <v/>
      </c>
      <c r="O186" s="94" t="str">
        <f t="shared" ref="O186:R186" si="138">O116</f>
        <v>Mid</v>
      </c>
      <c r="P186" s="94" t="str">
        <f t="shared" si="138"/>
        <v/>
      </c>
      <c r="Q186" s="94" t="str">
        <f t="shared" si="138"/>
        <v/>
      </c>
      <c r="R186" s="116" t="str">
        <f t="shared" si="138"/>
        <v/>
      </c>
      <c r="S186" s="93" t="str">
        <f>IF(Data!BP48="","",Data!BP48)</f>
        <v/>
      </c>
      <c r="T186" s="9" t="str">
        <f t="shared" si="78"/>
        <v/>
      </c>
      <c r="U186" s="64" t="str">
        <f>IF(Data!BQ48="","",Data!BQ48)</f>
        <v/>
      </c>
      <c r="V186" s="7" t="s">
        <v>237</v>
      </c>
      <c r="W186" s="118" t="str">
        <f>IF(Data!CJ48=0,"",Data!CJ48)</f>
        <v/>
      </c>
    </row>
    <row r="187" spans="1:23" x14ac:dyDescent="0.25">
      <c r="A187" s="2">
        <v>48</v>
      </c>
      <c r="B187" s="66" t="s">
        <v>265</v>
      </c>
      <c r="C187" s="105" t="s">
        <v>232</v>
      </c>
      <c r="D187" s="95">
        <f>IFERROR(AVERAGE(Data!BS49:BU49),"")</f>
        <v>161.20000000000002</v>
      </c>
      <c r="E187" s="95">
        <f>IFERROR(AVERAGE(Data!BW49:BY49),"")</f>
        <v>77.8</v>
      </c>
      <c r="F187" s="95">
        <f t="shared" si="115"/>
        <v>29.939843235288677</v>
      </c>
      <c r="G187" s="94">
        <f>IFERROR(AVERAGE(Data!CB49:CC49),"")</f>
        <v>98.5</v>
      </c>
      <c r="H187" s="94">
        <f>IFERROR(AVERAGE(Data!CE49:CF49),"")</f>
        <v>72.5</v>
      </c>
      <c r="I187" s="1">
        <f>IFERROR(AVERAGE(Data!CH49:CI49),"")</f>
        <v>80.5</v>
      </c>
      <c r="J187" s="96">
        <f>IF(Data!CO49="","",Data!CO49)</f>
        <v>5.7</v>
      </c>
      <c r="K187" s="97">
        <f>IFERROR(IF(VLOOKUP(A187,'Webneers Adult Data'!$A$1:$R$73,3,FALSE)=0,"",VLOOKUP(A187,'Webneers Adult Data'!$A$1:$R$73,3,FALSE)),0)</f>
        <v>38</v>
      </c>
      <c r="L187" s="94">
        <f>IFERROR(IF(VLOOKUP(A187,'Webneers Adult Data'!$A$1:$R$73,7,FALSE)="","",VLOOKUP(A187,'Webneers Adult Data'!$A$1:$R$73,7,FALSE)),"")</f>
        <v>1</v>
      </c>
      <c r="M187" s="94">
        <f>IFERROR(IF(VLOOKUP(A187,'Webneers Adult Data'!$A$1:$R$73,10,FALSE)=0,"",VLOOKUP(A187,'Webneers Adult Data'!$A$1:$R$73,10,FALSE)),0)</f>
        <v>12</v>
      </c>
      <c r="N187" s="94">
        <f t="shared" si="74"/>
        <v>0</v>
      </c>
      <c r="O187" s="94" t="str">
        <f t="shared" ref="O187:R187" si="139">O117</f>
        <v>Mid</v>
      </c>
      <c r="P187" s="94" t="str">
        <f t="shared" si="139"/>
        <v>Mid</v>
      </c>
      <c r="Q187" s="94" t="str">
        <f t="shared" si="139"/>
        <v>Mid</v>
      </c>
      <c r="R187" s="116" t="str">
        <f t="shared" si="139"/>
        <v>High</v>
      </c>
      <c r="S187" s="93">
        <f>IF(Data!BP49="","",Data!BP49)</f>
        <v>42858</v>
      </c>
      <c r="T187" s="9">
        <f t="shared" si="78"/>
        <v>5</v>
      </c>
      <c r="U187" s="64">
        <f>IF(Data!BQ49="","",Data!BQ49)</f>
        <v>0.52083333333333337</v>
      </c>
      <c r="V187" s="7" t="s">
        <v>236</v>
      </c>
      <c r="W187" s="118" t="str">
        <f>IF(Data!CJ49=0,"",Data!CJ49)</f>
        <v/>
      </c>
    </row>
    <row r="188" spans="1:23" x14ac:dyDescent="0.25">
      <c r="A188" s="2">
        <v>49</v>
      </c>
      <c r="B188" s="66" t="s">
        <v>265</v>
      </c>
      <c r="C188" s="105" t="s">
        <v>232</v>
      </c>
      <c r="D188" s="95">
        <f>IFERROR(AVERAGE(Data!BS50:BU50),"")</f>
        <v>153.56666666666669</v>
      </c>
      <c r="E188" s="95">
        <f>IFERROR(AVERAGE(Data!BW50:BY50),"")</f>
        <v>56.1</v>
      </c>
      <c r="F188" s="95">
        <f t="shared" si="115"/>
        <v>23.788603416748291</v>
      </c>
      <c r="G188" s="94">
        <f>IFERROR(AVERAGE(Data!CB50:CC50),"")</f>
        <v>97.5</v>
      </c>
      <c r="H188" s="94">
        <f>IFERROR(AVERAGE(Data!CE50:CF50),"")</f>
        <v>71</v>
      </c>
      <c r="I188" s="1">
        <f>IFERROR(AVERAGE(Data!CH50:CI50),"")</f>
        <v>71.5</v>
      </c>
      <c r="J188" s="96" t="str">
        <f>IF(Data!CO50="","",Data!CO50)</f>
        <v/>
      </c>
      <c r="K188" s="97">
        <f>IFERROR(IF(VLOOKUP(A188,'Webneers Adult Data'!$A$1:$R$73,3,FALSE)=0,"",VLOOKUP(A188,'Webneers Adult Data'!$A$1:$R$73,3,FALSE)),0)</f>
        <v>28</v>
      </c>
      <c r="L188" s="94">
        <f>IFERROR(IF(VLOOKUP(A188,'Webneers Adult Data'!$A$1:$R$73,7,FALSE)="","",VLOOKUP(A188,'Webneers Adult Data'!$A$1:$R$73,7,FALSE)),"")</f>
        <v>1</v>
      </c>
      <c r="M188" s="94">
        <f>IFERROR(IF(VLOOKUP(A188,'Webneers Adult Data'!$A$1:$R$73,10,FALSE)=0,"",VLOOKUP(A188,'Webneers Adult Data'!$A$1:$R$73,10,FALSE)),0)</f>
        <v>12</v>
      </c>
      <c r="N188" s="94">
        <f t="shared" ref="N188:N211" si="140">IF(M188="","",IF(M188&gt;13,1,0))</f>
        <v>0</v>
      </c>
      <c r="O188" s="94" t="str">
        <f t="shared" ref="O188:R188" si="141">O118</f>
        <v>Low</v>
      </c>
      <c r="P188" s="94" t="str">
        <f t="shared" si="141"/>
        <v>Mid</v>
      </c>
      <c r="Q188" s="94" t="str">
        <f t="shared" si="141"/>
        <v>Low</v>
      </c>
      <c r="R188" s="116" t="str">
        <f t="shared" si="141"/>
        <v>High</v>
      </c>
      <c r="S188" s="93">
        <f>IF(Data!BP50="","",Data!BP50)</f>
        <v>42858</v>
      </c>
      <c r="T188" s="9">
        <f t="shared" si="78"/>
        <v>5</v>
      </c>
      <c r="U188" s="64">
        <f>IF(Data!BQ50="","",Data!BQ50)</f>
        <v>0.52083333333333337</v>
      </c>
      <c r="V188" s="7" t="s">
        <v>236</v>
      </c>
      <c r="W188" s="118" t="str">
        <f>IF(Data!CJ50=0,"",Data!CJ50)</f>
        <v/>
      </c>
    </row>
    <row r="189" spans="1:23" x14ac:dyDescent="0.25">
      <c r="A189" s="2">
        <v>50</v>
      </c>
      <c r="B189" s="66" t="s">
        <v>265</v>
      </c>
      <c r="C189" s="105" t="s">
        <v>232</v>
      </c>
      <c r="D189" s="95">
        <f>IFERROR(AVERAGE(Data!BS51:BU51),"")</f>
        <v>153.20000000000002</v>
      </c>
      <c r="E189" s="95">
        <f>IFERROR(AVERAGE(Data!BW51:BY51),"")</f>
        <v>60.7</v>
      </c>
      <c r="F189" s="95">
        <f t="shared" si="115"/>
        <v>25.862539113362278</v>
      </c>
      <c r="G189" s="94">
        <f>IFERROR(AVERAGE(Data!CB51:CC51),"")</f>
        <v>85.5</v>
      </c>
      <c r="H189" s="94">
        <f>IFERROR(AVERAGE(Data!CE51:CF51),"")</f>
        <v>70.5</v>
      </c>
      <c r="I189" s="1">
        <f>IFERROR(AVERAGE(Data!CH51:CI51),"")</f>
        <v>75</v>
      </c>
      <c r="J189" s="96">
        <f>IF(Data!CO51="","",Data!CO51)</f>
        <v>5.4</v>
      </c>
      <c r="K189" s="97">
        <f>IFERROR(IF(VLOOKUP(A189,'Webneers Adult Data'!$A$1:$R$73,3,FALSE)=0,"",VLOOKUP(A189,'Webneers Adult Data'!$A$1:$R$73,3,FALSE)),0)</f>
        <v>32</v>
      </c>
      <c r="L189" s="94">
        <f>IFERROR(IF(VLOOKUP(A189,'Webneers Adult Data'!$A$1:$R$73,7,FALSE)="","",VLOOKUP(A189,'Webneers Adult Data'!$A$1:$R$73,7,FALSE)),"")</f>
        <v>0</v>
      </c>
      <c r="M189" s="94">
        <f>IFERROR(IF(VLOOKUP(A189,'Webneers Adult Data'!$A$1:$R$73,10,FALSE)=0,"",VLOOKUP(A189,'Webneers Adult Data'!$A$1:$R$73,10,FALSE)),0)</f>
        <v>14</v>
      </c>
      <c r="N189" s="94">
        <f t="shared" si="140"/>
        <v>1</v>
      </c>
      <c r="O189" s="94" t="str">
        <f t="shared" ref="O189:R189" si="142">O119</f>
        <v>Low</v>
      </c>
      <c r="P189" s="94" t="str">
        <f t="shared" si="142"/>
        <v>Low</v>
      </c>
      <c r="Q189" s="94" t="str">
        <f t="shared" si="142"/>
        <v>Low</v>
      </c>
      <c r="R189" s="116" t="str">
        <f t="shared" si="142"/>
        <v>Low</v>
      </c>
      <c r="S189" s="93">
        <f>IF(Data!BP51="","",Data!BP51)</f>
        <v>42858</v>
      </c>
      <c r="T189" s="9">
        <f t="shared" ref="T189:T211" si="143">IFERROR(MONTH(S189),"")</f>
        <v>5</v>
      </c>
      <c r="U189" s="64">
        <f>IF(Data!BQ51="","",Data!BQ51)</f>
        <v>0.52083333333333337</v>
      </c>
      <c r="V189" s="7" t="s">
        <v>236</v>
      </c>
      <c r="W189" s="118" t="str">
        <f>IF(Data!CJ51=0,"",Data!CJ51)</f>
        <v/>
      </c>
    </row>
    <row r="190" spans="1:23" x14ac:dyDescent="0.25">
      <c r="A190" s="2">
        <v>51</v>
      </c>
      <c r="B190" s="66" t="s">
        <v>265</v>
      </c>
      <c r="C190" s="105" t="s">
        <v>232</v>
      </c>
      <c r="D190" s="95">
        <f>IFERROR(AVERAGE(Data!BS52:BU52),"")</f>
        <v>156.33333333333334</v>
      </c>
      <c r="E190" s="95">
        <f>IFERROR(AVERAGE(Data!BW52:BY52),"")</f>
        <v>61.4</v>
      </c>
      <c r="F190" s="95">
        <f t="shared" si="115"/>
        <v>25.122635376271244</v>
      </c>
      <c r="G190" s="94">
        <f>IFERROR(AVERAGE(Data!CB52:CC52),"")</f>
        <v>88.5</v>
      </c>
      <c r="H190" s="94">
        <f>IFERROR(AVERAGE(Data!CE52:CF52),"")</f>
        <v>69</v>
      </c>
      <c r="I190" s="1">
        <f>IFERROR(AVERAGE(Data!CH52:CI52),"")</f>
        <v>78.5</v>
      </c>
      <c r="J190" s="96">
        <f>IF(Data!CO52="","",Data!CO52)</f>
        <v>5.3</v>
      </c>
      <c r="K190" s="97">
        <f>IFERROR(IF(VLOOKUP(A190,'Webneers Adult Data'!$A$1:$R$73,3,FALSE)=0,"",VLOOKUP(A190,'Webneers Adult Data'!$A$1:$R$73,3,FALSE)),0)</f>
        <v>25</v>
      </c>
      <c r="L190" s="94">
        <f>IFERROR(IF(VLOOKUP(A190,'Webneers Adult Data'!$A$1:$R$73,7,FALSE)="","",VLOOKUP(A190,'Webneers Adult Data'!$A$1:$R$73,7,FALSE)),"")</f>
        <v>0</v>
      </c>
      <c r="M190" s="94">
        <f>IFERROR(IF(VLOOKUP(A190,'Webneers Adult Data'!$A$1:$R$73,10,FALSE)=0,"",VLOOKUP(A190,'Webneers Adult Data'!$A$1:$R$73,10,FALSE)),0)</f>
        <v>12</v>
      </c>
      <c r="N190" s="94">
        <f t="shared" si="140"/>
        <v>0</v>
      </c>
      <c r="O190" s="94" t="str">
        <f t="shared" ref="O190:R190" si="144">O120</f>
        <v>Low</v>
      </c>
      <c r="P190" s="94" t="str">
        <f t="shared" si="144"/>
        <v>Low</v>
      </c>
      <c r="Q190" s="94" t="str">
        <f t="shared" si="144"/>
        <v>Low</v>
      </c>
      <c r="R190" s="116" t="str">
        <f t="shared" si="144"/>
        <v>Low</v>
      </c>
      <c r="S190" s="93">
        <f>IF(Data!BP52="","",Data!BP52)</f>
        <v>42858</v>
      </c>
      <c r="T190" s="9">
        <f t="shared" si="143"/>
        <v>5</v>
      </c>
      <c r="U190" s="64">
        <f>IF(Data!BQ52="","",Data!BQ52)</f>
        <v>0.52083333333333337</v>
      </c>
      <c r="V190" s="7" t="s">
        <v>236</v>
      </c>
      <c r="W190" s="118" t="str">
        <f>IF(Data!CJ52=0,"",Data!CJ52)</f>
        <v/>
      </c>
    </row>
    <row r="191" spans="1:23" x14ac:dyDescent="0.25">
      <c r="A191" s="2">
        <v>52</v>
      </c>
      <c r="B191" s="66" t="s">
        <v>265</v>
      </c>
      <c r="C191" s="105" t="s">
        <v>232</v>
      </c>
      <c r="D191" s="95" t="str">
        <f>IFERROR(AVERAGE(Data!BS53:BU53),"")</f>
        <v/>
      </c>
      <c r="E191" s="95" t="str">
        <f>IFERROR(AVERAGE(Data!BW53:BY53),"")</f>
        <v/>
      </c>
      <c r="F191" s="95" t="str">
        <f t="shared" si="115"/>
        <v/>
      </c>
      <c r="G191" s="94" t="str">
        <f>IFERROR(AVERAGE(Data!CB53:CC53),"")</f>
        <v/>
      </c>
      <c r="H191" s="94" t="str">
        <f>IFERROR(AVERAGE(Data!CE53:CF53),"")</f>
        <v/>
      </c>
      <c r="I191" s="1" t="str">
        <f>IFERROR(AVERAGE(Data!CH53:CI53),"")</f>
        <v/>
      </c>
      <c r="J191" s="96" t="str">
        <f>IF(Data!CO53="","",Data!CO53)</f>
        <v/>
      </c>
      <c r="K191" s="97">
        <f>IFERROR(IF(VLOOKUP(A191,'Webneers Adult Data'!$A$1:$R$73,3,FALSE)=0,"",VLOOKUP(A191,'Webneers Adult Data'!$A$1:$R$73,3,FALSE)),0)</f>
        <v>27</v>
      </c>
      <c r="L191" s="94">
        <f>IFERROR(IF(VLOOKUP(A191,'Webneers Adult Data'!$A$1:$R$73,7,FALSE)="","",VLOOKUP(A191,'Webneers Adult Data'!$A$1:$R$73,7,FALSE)),"")</f>
        <v>1</v>
      </c>
      <c r="M191" s="94">
        <f>IFERROR(IF(VLOOKUP(A191,'Webneers Adult Data'!$A$1:$R$73,10,FALSE)=0,"",VLOOKUP(A191,'Webneers Adult Data'!$A$1:$R$73,10,FALSE)),0)</f>
        <v>14</v>
      </c>
      <c r="N191" s="94">
        <f t="shared" si="140"/>
        <v>1</v>
      </c>
      <c r="O191" s="94" t="str">
        <f t="shared" ref="O191:R191" si="145">O121</f>
        <v>Mid</v>
      </c>
      <c r="P191" s="94" t="str">
        <f t="shared" si="145"/>
        <v>Mid</v>
      </c>
      <c r="Q191" s="94" t="str">
        <f t="shared" si="145"/>
        <v>Mid</v>
      </c>
      <c r="R191" s="116" t="str">
        <f t="shared" si="145"/>
        <v/>
      </c>
      <c r="S191" s="93" t="str">
        <f>IF(Data!BP53="","",Data!BP53)</f>
        <v/>
      </c>
      <c r="T191" s="9" t="str">
        <f t="shared" si="143"/>
        <v/>
      </c>
      <c r="U191" s="64" t="str">
        <f>IF(Data!BQ53="","",Data!BQ53)</f>
        <v/>
      </c>
      <c r="V191" s="7" t="s">
        <v>237</v>
      </c>
      <c r="W191" s="118" t="str">
        <f>IF(Data!CJ53=0,"",Data!CJ53)</f>
        <v/>
      </c>
    </row>
    <row r="192" spans="1:23" x14ac:dyDescent="0.25">
      <c r="A192" s="2">
        <v>53</v>
      </c>
      <c r="B192" s="66" t="s">
        <v>265</v>
      </c>
      <c r="C192" s="105" t="s">
        <v>232</v>
      </c>
      <c r="D192" s="95">
        <f>IFERROR(AVERAGE(Data!BS54:BU54),"")</f>
        <v>155.76666666666665</v>
      </c>
      <c r="E192" s="95">
        <f>IFERROR(AVERAGE(Data!BW54:BY54),"")</f>
        <v>84.666666666666671</v>
      </c>
      <c r="F192" s="95">
        <f t="shared" si="115"/>
        <v>34.895016602380309</v>
      </c>
      <c r="G192" s="94">
        <f>IFERROR(AVERAGE(Data!CB54:CC54),"")</f>
        <v>110.5</v>
      </c>
      <c r="H192" s="94">
        <f>IFERROR(AVERAGE(Data!CE54:CF54),"")</f>
        <v>75.5</v>
      </c>
      <c r="I192" s="1">
        <f>IFERROR(AVERAGE(Data!CH54:CI54),"")</f>
        <v>84</v>
      </c>
      <c r="J192" s="96">
        <f>IF(Data!CO54="","",Data!CO54)</f>
        <v>5.9</v>
      </c>
      <c r="K192" s="97">
        <f>IFERROR(IF(VLOOKUP(A192,'Webneers Adult Data'!$A$1:$R$73,3,FALSE)=0,"",VLOOKUP(A192,'Webneers Adult Data'!$A$1:$R$73,3,FALSE)),0)</f>
        <v>34</v>
      </c>
      <c r="L192" s="94">
        <f>IFERROR(IF(VLOOKUP(A192,'Webneers Adult Data'!$A$1:$R$73,7,FALSE)="","",VLOOKUP(A192,'Webneers Adult Data'!$A$1:$R$73,7,FALSE)),"")</f>
        <v>1</v>
      </c>
      <c r="M192" s="94">
        <f>IFERROR(IF(VLOOKUP(A192,'Webneers Adult Data'!$A$1:$R$73,10,FALSE)=0,"",VLOOKUP(A192,'Webneers Adult Data'!$A$1:$R$73,10,FALSE)),0)</f>
        <v>12</v>
      </c>
      <c r="N192" s="94">
        <f t="shared" si="140"/>
        <v>0</v>
      </c>
      <c r="O192" s="94" t="str">
        <f t="shared" ref="O192:R192" si="146">O122</f>
        <v>High</v>
      </c>
      <c r="P192" s="94" t="str">
        <f t="shared" si="146"/>
        <v>Low</v>
      </c>
      <c r="Q192" s="94" t="str">
        <f t="shared" si="146"/>
        <v>Low</v>
      </c>
      <c r="R192" s="116" t="str">
        <f t="shared" si="146"/>
        <v>Low</v>
      </c>
      <c r="S192" s="93">
        <f>IF(Data!BP54="","",Data!BP54)</f>
        <v>42873</v>
      </c>
      <c r="T192" s="9">
        <f t="shared" si="143"/>
        <v>5</v>
      </c>
      <c r="U192" s="64">
        <f>IF(Data!BQ54="","",Data!BQ54)</f>
        <v>0.375</v>
      </c>
      <c r="V192" s="7" t="s">
        <v>235</v>
      </c>
      <c r="W192" s="118" t="str">
        <f>IF(Data!CJ54=0,"",Data!CJ54)</f>
        <v/>
      </c>
    </row>
    <row r="193" spans="1:23" x14ac:dyDescent="0.25">
      <c r="A193" s="2">
        <v>54</v>
      </c>
      <c r="B193" s="66" t="s">
        <v>265</v>
      </c>
      <c r="C193" s="105" t="s">
        <v>232</v>
      </c>
      <c r="D193" s="95">
        <f>IFERROR(AVERAGE(Data!BS55:BU55),"")</f>
        <v>153.06666666666669</v>
      </c>
      <c r="E193" s="95">
        <f>IFERROR(AVERAGE(Data!BW55:BY55),"")</f>
        <v>81</v>
      </c>
      <c r="F193" s="95">
        <f t="shared" si="115"/>
        <v>34.571941507120393</v>
      </c>
      <c r="G193" s="94">
        <f>IFERROR(AVERAGE(Data!CB55:CC55),"")</f>
        <v>105.5</v>
      </c>
      <c r="H193" s="94">
        <f>IFERROR(AVERAGE(Data!CE55:CF55),"")</f>
        <v>76.5</v>
      </c>
      <c r="I193" s="1">
        <f>IFERROR(AVERAGE(Data!CH55:CI55),"")</f>
        <v>74</v>
      </c>
      <c r="J193" s="96" t="str">
        <f>IF(Data!CO55="","",Data!CO55)</f>
        <v/>
      </c>
      <c r="K193" s="97">
        <f>IFERROR(IF(VLOOKUP(A193,'Webneers Adult Data'!$A$1:$R$73,3,FALSE)=0,"",VLOOKUP(A193,'Webneers Adult Data'!$A$1:$R$73,3,FALSE)),0)</f>
        <v>38</v>
      </c>
      <c r="L193" s="94">
        <f>IFERROR(IF(VLOOKUP(A193,'Webneers Adult Data'!$A$1:$R$73,7,FALSE)="","",VLOOKUP(A193,'Webneers Adult Data'!$A$1:$R$73,7,FALSE)),"")</f>
        <v>1</v>
      </c>
      <c r="M193" s="94">
        <f>IFERROR(IF(VLOOKUP(A193,'Webneers Adult Data'!$A$1:$R$73,10,FALSE)=0,"",VLOOKUP(A193,'Webneers Adult Data'!$A$1:$R$73,10,FALSE)),0)</f>
        <v>12</v>
      </c>
      <c r="N193" s="94">
        <f t="shared" si="140"/>
        <v>0</v>
      </c>
      <c r="O193" s="94" t="str">
        <f t="shared" ref="O193:R193" si="147">O123</f>
        <v>High</v>
      </c>
      <c r="P193" s="94" t="str">
        <f t="shared" si="147"/>
        <v>Mid</v>
      </c>
      <c r="Q193" s="94" t="str">
        <f t="shared" si="147"/>
        <v>Mid</v>
      </c>
      <c r="R193" s="116" t="str">
        <f t="shared" si="147"/>
        <v>Low</v>
      </c>
      <c r="S193" s="93">
        <f>IF(Data!BP55="","",Data!BP55)</f>
        <v>42873</v>
      </c>
      <c r="T193" s="9">
        <f t="shared" si="143"/>
        <v>5</v>
      </c>
      <c r="U193" s="64">
        <f>IF(Data!BQ55="","",Data!BQ55)</f>
        <v>0.375</v>
      </c>
      <c r="V193" s="7" t="s">
        <v>235</v>
      </c>
      <c r="W193" s="118" t="str">
        <f>IF(Data!CJ55=0,"",Data!CJ55)</f>
        <v/>
      </c>
    </row>
    <row r="194" spans="1:23" x14ac:dyDescent="0.25">
      <c r="A194" s="19">
        <v>55</v>
      </c>
      <c r="B194" s="66" t="s">
        <v>265</v>
      </c>
      <c r="C194" s="105" t="s">
        <v>232</v>
      </c>
      <c r="D194" s="95">
        <f>IFERROR(AVERAGE(Data!BS56:BU56),"")</f>
        <v>150.79999999999998</v>
      </c>
      <c r="E194" s="95">
        <f>IFERROR(AVERAGE(Data!BW56:BY56),"")</f>
        <v>52</v>
      </c>
      <c r="F194" s="95">
        <f t="shared" si="115"/>
        <v>22.866550809475907</v>
      </c>
      <c r="G194" s="94">
        <f>IFERROR(AVERAGE(Data!CB56:CC56),"")</f>
        <v>91.5</v>
      </c>
      <c r="H194" s="94">
        <f>IFERROR(AVERAGE(Data!CE56:CF56),"")</f>
        <v>65.5</v>
      </c>
      <c r="I194" s="1">
        <f>IFERROR(AVERAGE(Data!CH56:CI56),"")</f>
        <v>71</v>
      </c>
      <c r="J194" s="96">
        <f>IF(Data!CO56="","",Data!CO56)</f>
        <v>7.4</v>
      </c>
      <c r="K194" s="97">
        <f>IFERROR(IF(VLOOKUP(A194,'Webneers Adult Data'!$A$1:$R$73,3,FALSE)=0,"",VLOOKUP(A194,'Webneers Adult Data'!$A$1:$R$73,3,FALSE)),0)</f>
        <v>26</v>
      </c>
      <c r="L194" s="94">
        <f>IFERROR(IF(VLOOKUP(A194,'Webneers Adult Data'!$A$1:$R$73,7,FALSE)="","",VLOOKUP(A194,'Webneers Adult Data'!$A$1:$R$73,7,FALSE)),"")</f>
        <v>1</v>
      </c>
      <c r="M194" s="94">
        <f>IFERROR(IF(VLOOKUP(A194,'Webneers Adult Data'!$A$1:$R$73,10,FALSE)=0,"",VLOOKUP(A194,'Webneers Adult Data'!$A$1:$R$73,10,FALSE)),0)</f>
        <v>14</v>
      </c>
      <c r="N194" s="94">
        <f t="shared" si="140"/>
        <v>1</v>
      </c>
      <c r="O194" s="94" t="str">
        <f t="shared" ref="O194:R194" si="148">O124</f>
        <v>Low</v>
      </c>
      <c r="P194" s="94" t="str">
        <f t="shared" si="148"/>
        <v>Mid</v>
      </c>
      <c r="Q194" s="94" t="str">
        <f t="shared" si="148"/>
        <v>Low</v>
      </c>
      <c r="R194" s="116" t="str">
        <f t="shared" si="148"/>
        <v>High</v>
      </c>
      <c r="S194" s="93">
        <f>IF(Data!BP56="","",Data!BP56)</f>
        <v>42873</v>
      </c>
      <c r="T194" s="9">
        <f t="shared" si="143"/>
        <v>5</v>
      </c>
      <c r="U194" s="64">
        <f>IF(Data!BQ56="","",Data!BQ56)</f>
        <v>0.375</v>
      </c>
      <c r="V194" s="7" t="s">
        <v>235</v>
      </c>
      <c r="W194" s="118" t="str">
        <f>IF(Data!CJ56=0,"",Data!CJ56)</f>
        <v/>
      </c>
    </row>
    <row r="195" spans="1:23" x14ac:dyDescent="0.25">
      <c r="A195" s="36">
        <v>56</v>
      </c>
      <c r="B195" s="66" t="s">
        <v>265</v>
      </c>
      <c r="C195" s="105"/>
      <c r="D195" s="95"/>
      <c r="E195" s="95"/>
      <c r="F195" s="95"/>
      <c r="G195" s="94"/>
      <c r="H195" s="94"/>
      <c r="I195" s="1"/>
      <c r="J195" s="96"/>
      <c r="K195" s="97"/>
      <c r="L195" s="94"/>
      <c r="M195" s="94"/>
      <c r="N195" s="94"/>
      <c r="O195" s="94" t="str">
        <f t="shared" ref="O195:R195" si="149">O125</f>
        <v>Mid</v>
      </c>
      <c r="P195" s="94" t="str">
        <f t="shared" si="149"/>
        <v>Mid</v>
      </c>
      <c r="Q195" s="94" t="str">
        <f t="shared" si="149"/>
        <v>Mid</v>
      </c>
      <c r="R195" s="116" t="str">
        <f t="shared" si="149"/>
        <v>Mid</v>
      </c>
      <c r="S195" s="93"/>
      <c r="T195" s="9"/>
      <c r="U195" s="64"/>
      <c r="V195" s="7"/>
      <c r="W195" s="118"/>
    </row>
    <row r="196" spans="1:23" x14ac:dyDescent="0.25">
      <c r="A196" s="2">
        <v>57</v>
      </c>
      <c r="B196" s="66" t="s">
        <v>265</v>
      </c>
      <c r="C196" s="105" t="s">
        <v>232</v>
      </c>
      <c r="D196" s="95" t="str">
        <f>IFERROR(AVERAGE(Data!BS58:BU58),"")</f>
        <v/>
      </c>
      <c r="E196" s="95" t="str">
        <f>IFERROR(AVERAGE(Data!BW58:BY58),"")</f>
        <v/>
      </c>
      <c r="F196" s="95" t="str">
        <f t="shared" ref="F196:F211" si="150">IFERROR(E196/(D196/100)^2,"")</f>
        <v/>
      </c>
      <c r="G196" s="94" t="str">
        <f>IFERROR(AVERAGE(Data!CB58:CC58),"")</f>
        <v/>
      </c>
      <c r="H196" s="94" t="str">
        <f>IFERROR(AVERAGE(Data!CE58:CF58),"")</f>
        <v/>
      </c>
      <c r="I196" s="1" t="str">
        <f>IFERROR(AVERAGE(Data!CH58:CI58),"")</f>
        <v/>
      </c>
      <c r="J196" s="96" t="str">
        <f>IF(Data!CO58="","",Data!CO58)</f>
        <v/>
      </c>
      <c r="K196" s="97">
        <f>IFERROR(IF(VLOOKUP(A196,'Webneers Adult Data'!$A$1:$R$73,3,FALSE)=0,"",VLOOKUP(A196,'Webneers Adult Data'!$A$1:$R$73,3,FALSE)),0)</f>
        <v>36</v>
      </c>
      <c r="L196" s="94">
        <f>IFERROR(IF(VLOOKUP(A196,'Webneers Adult Data'!$A$1:$R$73,7,FALSE)="","",VLOOKUP(A196,'Webneers Adult Data'!$A$1:$R$73,7,FALSE)),"")</f>
        <v>1</v>
      </c>
      <c r="M196" s="94">
        <f>IFERROR(IF(VLOOKUP(A196,'Webneers Adult Data'!$A$1:$R$73,10,FALSE)=0,"",VLOOKUP(A196,'Webneers Adult Data'!$A$1:$R$73,10,FALSE)),0)</f>
        <v>14</v>
      </c>
      <c r="N196" s="94">
        <f t="shared" si="140"/>
        <v>1</v>
      </c>
      <c r="O196" s="94" t="str">
        <f t="shared" ref="O196:R196" si="151">O126</f>
        <v>Mid</v>
      </c>
      <c r="P196" s="94" t="str">
        <f t="shared" si="151"/>
        <v>Mid</v>
      </c>
      <c r="Q196" s="94" t="str">
        <f t="shared" si="151"/>
        <v>Mid</v>
      </c>
      <c r="R196" s="116" t="str">
        <f t="shared" si="151"/>
        <v>High</v>
      </c>
      <c r="S196" s="93" t="str">
        <f>IF(Data!BP58="","",Data!BP58)</f>
        <v/>
      </c>
      <c r="T196" s="9" t="str">
        <f t="shared" si="143"/>
        <v/>
      </c>
      <c r="U196" s="64" t="str">
        <f>IF(Data!BQ58="","",Data!BQ58)</f>
        <v/>
      </c>
      <c r="V196" s="7" t="s">
        <v>237</v>
      </c>
      <c r="W196" s="118" t="str">
        <f>IF(Data!CJ58=0,"",Data!CJ58)</f>
        <v/>
      </c>
    </row>
    <row r="197" spans="1:23" x14ac:dyDescent="0.25">
      <c r="A197" s="65">
        <v>58</v>
      </c>
      <c r="B197" s="66" t="s">
        <v>265</v>
      </c>
      <c r="C197" s="105"/>
      <c r="D197" s="95"/>
      <c r="E197" s="95"/>
      <c r="F197" s="95"/>
      <c r="G197" s="94"/>
      <c r="H197" s="94"/>
      <c r="I197" s="1"/>
      <c r="J197" s="96"/>
      <c r="K197" s="97"/>
      <c r="L197" s="94"/>
      <c r="M197" s="94"/>
      <c r="N197" s="94"/>
      <c r="O197" s="94" t="str">
        <f t="shared" ref="O197:R197" si="152">O127</f>
        <v>Mid</v>
      </c>
      <c r="P197" s="94" t="str">
        <f t="shared" si="152"/>
        <v>Low</v>
      </c>
      <c r="Q197" s="94" t="str">
        <f t="shared" si="152"/>
        <v>Low</v>
      </c>
      <c r="R197" s="116" t="str">
        <f t="shared" si="152"/>
        <v>Mid</v>
      </c>
      <c r="S197" s="93"/>
      <c r="T197" s="9"/>
      <c r="U197" s="64"/>
      <c r="V197" s="7"/>
      <c r="W197" s="118"/>
    </row>
    <row r="198" spans="1:23" x14ac:dyDescent="0.25">
      <c r="A198" s="2">
        <v>59</v>
      </c>
      <c r="B198" s="66" t="s">
        <v>265</v>
      </c>
      <c r="C198" s="105" t="s">
        <v>232</v>
      </c>
      <c r="D198" s="95">
        <f>IFERROR(AVERAGE(Data!BS60:BU60),"")</f>
        <v>158.63333333333333</v>
      </c>
      <c r="E198" s="95">
        <f>IFERROR(AVERAGE(Data!BW60:BY60),"")</f>
        <v>63</v>
      </c>
      <c r="F198" s="95">
        <f t="shared" si="150"/>
        <v>25.035233669466308</v>
      </c>
      <c r="G198" s="94">
        <f>IFERROR(AVERAGE(Data!CB60:CC60),"")</f>
        <v>117.5</v>
      </c>
      <c r="H198" s="94">
        <f>IFERROR(AVERAGE(Data!CE60:CF60),"")</f>
        <v>82.5</v>
      </c>
      <c r="I198" s="1">
        <f>IFERROR(AVERAGE(Data!CH60:CI60),"")</f>
        <v>75</v>
      </c>
      <c r="J198" s="96">
        <f>IF(Data!CO60="","",Data!CO60)</f>
        <v>6</v>
      </c>
      <c r="K198" s="97">
        <f>IFERROR(IF(VLOOKUP(A198,'Webneers Adult Data'!$A$1:$R$73,3,FALSE)=0,"",VLOOKUP(A198,'Webneers Adult Data'!$A$1:$R$73,3,FALSE)),0)</f>
        <v>45</v>
      </c>
      <c r="L198" s="94">
        <f>IFERROR(IF(VLOOKUP(A198,'Webneers Adult Data'!$A$1:$R$73,7,FALSE)="","",VLOOKUP(A198,'Webneers Adult Data'!$A$1:$R$73,7,FALSE)),"")</f>
        <v>1</v>
      </c>
      <c r="M198" s="94">
        <f>IFERROR(IF(VLOOKUP(A198,'Webneers Adult Data'!$A$1:$R$73,10,FALSE)=0,"",VLOOKUP(A198,'Webneers Adult Data'!$A$1:$R$73,10,FALSE)),0)</f>
        <v>12</v>
      </c>
      <c r="N198" s="94">
        <f t="shared" si="140"/>
        <v>0</v>
      </c>
      <c r="O198" s="94" t="str">
        <f t="shared" ref="O198:R198" si="153">O128</f>
        <v>Low</v>
      </c>
      <c r="P198" s="94" t="str">
        <f t="shared" si="153"/>
        <v>High</v>
      </c>
      <c r="Q198" s="94" t="str">
        <f t="shared" si="153"/>
        <v>High</v>
      </c>
      <c r="R198" s="116" t="str">
        <f t="shared" si="153"/>
        <v>Low</v>
      </c>
      <c r="S198" s="93">
        <f>IF(Data!BP60="","",Data!BP60)</f>
        <v>42873</v>
      </c>
      <c r="T198" s="9">
        <f t="shared" si="143"/>
        <v>5</v>
      </c>
      <c r="U198" s="64">
        <f>IF(Data!BQ60="","",Data!BQ60)</f>
        <v>0.375</v>
      </c>
      <c r="V198" s="7" t="s">
        <v>235</v>
      </c>
      <c r="W198" s="118" t="str">
        <f>IF(Data!CJ60=0,"",Data!CJ60)</f>
        <v/>
      </c>
    </row>
    <row r="199" spans="1:23" x14ac:dyDescent="0.25">
      <c r="A199" s="2">
        <v>60</v>
      </c>
      <c r="B199" s="66" t="s">
        <v>265</v>
      </c>
      <c r="C199" s="105" t="s">
        <v>232</v>
      </c>
      <c r="D199" s="95">
        <f>IFERROR(AVERAGE(Data!BS61:BU61),"")</f>
        <v>154.13333333333333</v>
      </c>
      <c r="E199" s="95">
        <f>IFERROR(AVERAGE(Data!BW61:BY61),"")</f>
        <v>49.5</v>
      </c>
      <c r="F199" s="95">
        <f t="shared" si="150"/>
        <v>20.835890075549862</v>
      </c>
      <c r="G199" s="94">
        <f>IFERROR(AVERAGE(Data!CB61:CC61),"")</f>
        <v>97.5</v>
      </c>
      <c r="H199" s="94">
        <f>IFERROR(AVERAGE(Data!CE61:CF61),"")</f>
        <v>73</v>
      </c>
      <c r="I199" s="1">
        <f>IFERROR(AVERAGE(Data!CH61:CI61),"")</f>
        <v>91</v>
      </c>
      <c r="J199" s="96">
        <f>IF(Data!CO61="","",Data!CO61)</f>
        <v>5.7</v>
      </c>
      <c r="K199" s="97">
        <f>IFERROR(IF(VLOOKUP(A199,'Webneers Adult Data'!$A$1:$R$73,3,FALSE)=0,"",VLOOKUP(A199,'Webneers Adult Data'!$A$1:$R$73,3,FALSE)),0)</f>
        <v>27</v>
      </c>
      <c r="L199" s="94">
        <f>IFERROR(IF(VLOOKUP(A199,'Webneers Adult Data'!$A$1:$R$73,7,FALSE)="","",VLOOKUP(A199,'Webneers Adult Data'!$A$1:$R$73,7,FALSE)),"")</f>
        <v>1</v>
      </c>
      <c r="M199" s="94">
        <f>IFERROR(IF(VLOOKUP(A199,'Webneers Adult Data'!$A$1:$R$73,10,FALSE)=0,"",VLOOKUP(A199,'Webneers Adult Data'!$A$1:$R$73,10,FALSE)),0)</f>
        <v>12</v>
      </c>
      <c r="N199" s="94">
        <f t="shared" si="140"/>
        <v>0</v>
      </c>
      <c r="O199" s="94" t="str">
        <f t="shared" ref="O199:R199" si="154">O129</f>
        <v>Low</v>
      </c>
      <c r="P199" s="94" t="str">
        <f t="shared" si="154"/>
        <v>Low</v>
      </c>
      <c r="Q199" s="94" t="str">
        <f t="shared" si="154"/>
        <v>Mid</v>
      </c>
      <c r="R199" s="116" t="str">
        <f t="shared" si="154"/>
        <v>Low</v>
      </c>
      <c r="S199" s="93">
        <f>IF(Data!BP61="","",Data!BP61)</f>
        <v>42887</v>
      </c>
      <c r="T199" s="9">
        <f t="shared" si="143"/>
        <v>6</v>
      </c>
      <c r="U199" s="64">
        <f>IF(Data!BQ61="","",Data!BQ61)</f>
        <v>0.54166666666666663</v>
      </c>
      <c r="V199" s="7" t="s">
        <v>236</v>
      </c>
      <c r="W199" s="118" t="str">
        <f>IF(Data!CJ61=0,"",Data!CJ61)</f>
        <v>2B</v>
      </c>
    </row>
    <row r="200" spans="1:23" x14ac:dyDescent="0.25">
      <c r="A200" s="2">
        <v>61</v>
      </c>
      <c r="B200" s="66" t="s">
        <v>265</v>
      </c>
      <c r="C200" s="105" t="s">
        <v>232</v>
      </c>
      <c r="D200" s="95">
        <f>IFERROR(AVERAGE(Data!BS62:BU62),"")</f>
        <v>155.06666666666669</v>
      </c>
      <c r="E200" s="95">
        <f>IFERROR(AVERAGE(Data!BW62:BY62),"")</f>
        <v>74.099999999999994</v>
      </c>
      <c r="F200" s="95">
        <f t="shared" si="150"/>
        <v>30.816357612809394</v>
      </c>
      <c r="G200" s="94">
        <f>IFERROR(AVERAGE(Data!CB62:CC62),"")</f>
        <v>100</v>
      </c>
      <c r="H200" s="94">
        <f>IFERROR(AVERAGE(Data!CE62:CF62),"")</f>
        <v>77</v>
      </c>
      <c r="I200" s="1">
        <f>IFERROR(AVERAGE(Data!CH62:CI62),"")</f>
        <v>68.5</v>
      </c>
      <c r="J200" s="96">
        <f>IF(Data!CO62="","",Data!CO62)</f>
        <v>5.7</v>
      </c>
      <c r="K200" s="97">
        <f>IFERROR(IF(VLOOKUP(A200,'Webneers Adult Data'!$A$1:$R$73,3,FALSE)=0,"",VLOOKUP(A200,'Webneers Adult Data'!$A$1:$R$73,3,FALSE)),0)</f>
        <v>37</v>
      </c>
      <c r="L200" s="94">
        <f>IFERROR(IF(VLOOKUP(A200,'Webneers Adult Data'!$A$1:$R$73,7,FALSE)="","",VLOOKUP(A200,'Webneers Adult Data'!$A$1:$R$73,7,FALSE)),"")</f>
        <v>1</v>
      </c>
      <c r="M200" s="94">
        <f>IFERROR(IF(VLOOKUP(A200,'Webneers Adult Data'!$A$1:$R$73,10,FALSE)=0,"",VLOOKUP(A200,'Webneers Adult Data'!$A$1:$R$73,10,FALSE)),0)</f>
        <v>9</v>
      </c>
      <c r="N200" s="94">
        <f t="shared" si="140"/>
        <v>0</v>
      </c>
      <c r="O200" s="94" t="str">
        <f t="shared" ref="O200:R200" si="155">O130</f>
        <v>Mid</v>
      </c>
      <c r="P200" s="94" t="str">
        <f t="shared" si="155"/>
        <v>Low</v>
      </c>
      <c r="Q200" s="94" t="str">
        <f t="shared" si="155"/>
        <v>High</v>
      </c>
      <c r="R200" s="116" t="str">
        <f t="shared" si="155"/>
        <v>Mid</v>
      </c>
      <c r="S200" s="93">
        <f>IF(Data!BP62="","",Data!BP62)</f>
        <v>42877</v>
      </c>
      <c r="T200" s="9">
        <f t="shared" si="143"/>
        <v>5</v>
      </c>
      <c r="U200" s="64">
        <f>IF(Data!BQ62="","",Data!BQ62)</f>
        <v>0.39583333333333331</v>
      </c>
      <c r="V200" s="7" t="s">
        <v>235</v>
      </c>
      <c r="W200" s="118" t="str">
        <f>IF(Data!CJ62=0,"",Data!CJ62)</f>
        <v>1A</v>
      </c>
    </row>
    <row r="201" spans="1:23" x14ac:dyDescent="0.25">
      <c r="A201" s="2">
        <v>62</v>
      </c>
      <c r="B201" s="66" t="s">
        <v>265</v>
      </c>
      <c r="C201" s="105" t="s">
        <v>232</v>
      </c>
      <c r="D201" s="95">
        <f>IFERROR(AVERAGE(Data!BS63:BU63),"")</f>
        <v>154.16666666666666</v>
      </c>
      <c r="E201" s="95">
        <f>IFERROR(AVERAGE(Data!BW63:BY63),"")</f>
        <v>81.900000000000006</v>
      </c>
      <c r="F201" s="95">
        <f t="shared" si="150"/>
        <v>34.459021183345513</v>
      </c>
      <c r="G201" s="94">
        <f>IFERROR(AVERAGE(Data!CB63:CC63),"")</f>
        <v>128.5</v>
      </c>
      <c r="H201" s="94">
        <f>IFERROR(AVERAGE(Data!CE63:CF63),"")</f>
        <v>85.5</v>
      </c>
      <c r="I201" s="1">
        <f>IFERROR(AVERAGE(Data!CH63:CI63),"")</f>
        <v>76.5</v>
      </c>
      <c r="J201" s="96" t="str">
        <f>IF(Data!CO63="","",Data!CO63)</f>
        <v/>
      </c>
      <c r="K201" s="97">
        <f>IFERROR(IF(VLOOKUP(A201,'Webneers Adult Data'!$A$1:$R$73,3,FALSE)=0,"",VLOOKUP(A201,'Webneers Adult Data'!$A$1:$R$73,3,FALSE)),0)</f>
        <v>32</v>
      </c>
      <c r="L201" s="94">
        <f>IFERROR(IF(VLOOKUP(A201,'Webneers Adult Data'!$A$1:$R$73,7,FALSE)="","",VLOOKUP(A201,'Webneers Adult Data'!$A$1:$R$73,7,FALSE)),"")</f>
        <v>1</v>
      </c>
      <c r="M201" s="94">
        <f>IFERROR(IF(VLOOKUP(A201,'Webneers Adult Data'!$A$1:$R$73,10,FALSE)=0,"",VLOOKUP(A201,'Webneers Adult Data'!$A$1:$R$73,10,FALSE)),0)</f>
        <v>9</v>
      </c>
      <c r="N201" s="94">
        <f t="shared" si="140"/>
        <v>0</v>
      </c>
      <c r="O201" s="94" t="str">
        <f t="shared" ref="O201:R201" si="156">O131</f>
        <v>High</v>
      </c>
      <c r="P201" s="94" t="str">
        <f t="shared" si="156"/>
        <v>High</v>
      </c>
      <c r="Q201" s="94" t="str">
        <f t="shared" si="156"/>
        <v>High</v>
      </c>
      <c r="R201" s="116" t="str">
        <f t="shared" si="156"/>
        <v>Mid</v>
      </c>
      <c r="S201" s="93">
        <f>IF(Data!BP63="","",Data!BP63)</f>
        <v>42877</v>
      </c>
      <c r="T201" s="9">
        <f t="shared" si="143"/>
        <v>5</v>
      </c>
      <c r="U201" s="64">
        <f>IF(Data!BQ63="","",Data!BQ63)</f>
        <v>0.39583333333333331</v>
      </c>
      <c r="V201" s="7" t="s">
        <v>235</v>
      </c>
      <c r="W201" s="118" t="str">
        <f>IF(Data!CJ63=0,"",Data!CJ63)</f>
        <v>1B</v>
      </c>
    </row>
    <row r="202" spans="1:23" x14ac:dyDescent="0.25">
      <c r="A202" s="2">
        <v>63</v>
      </c>
      <c r="B202" s="66" t="s">
        <v>265</v>
      </c>
      <c r="C202" s="105" t="s">
        <v>232</v>
      </c>
      <c r="D202" s="95">
        <f>IFERROR(AVERAGE(Data!BS64:BU64),"")</f>
        <v>151.93333333333331</v>
      </c>
      <c r="E202" s="95">
        <f>IFERROR(AVERAGE(Data!BW64:BY64),"")</f>
        <v>70.3</v>
      </c>
      <c r="F202" s="95">
        <f t="shared" si="150"/>
        <v>30.45434005392157</v>
      </c>
      <c r="G202" s="94">
        <f>IFERROR(AVERAGE(Data!CB64:CC64),"")</f>
        <v>144.5</v>
      </c>
      <c r="H202" s="94">
        <f>IFERROR(AVERAGE(Data!CE64:CF64),"")</f>
        <v>87</v>
      </c>
      <c r="I202" s="1">
        <f>IFERROR(AVERAGE(Data!CH64:CI64),"")</f>
        <v>88</v>
      </c>
      <c r="J202" s="96">
        <f>IF(Data!CO64="","",Data!CO64)</f>
        <v>6.1</v>
      </c>
      <c r="K202" s="97">
        <f>IFERROR(IF(VLOOKUP(A202,'Webneers Adult Data'!$A$1:$R$73,3,FALSE)=0,"",VLOOKUP(A202,'Webneers Adult Data'!$A$1:$R$73,3,FALSE)),0)</f>
        <v>45</v>
      </c>
      <c r="L202" s="94">
        <f>IFERROR(IF(VLOOKUP(A202,'Webneers Adult Data'!$A$1:$R$73,7,FALSE)="","",VLOOKUP(A202,'Webneers Adult Data'!$A$1:$R$73,7,FALSE)),"")</f>
        <v>1</v>
      </c>
      <c r="M202" s="94">
        <f>IFERROR(IF(VLOOKUP(A202,'Webneers Adult Data'!$A$1:$R$73,10,FALSE)=0,"",VLOOKUP(A202,'Webneers Adult Data'!$A$1:$R$73,10,FALSE)),0)</f>
        <v>11</v>
      </c>
      <c r="N202" s="94">
        <f t="shared" si="140"/>
        <v>0</v>
      </c>
      <c r="O202" s="94" t="str">
        <f t="shared" ref="O202:R202" si="157">O132</f>
        <v>Mid</v>
      </c>
      <c r="P202" s="94" t="str">
        <f t="shared" si="157"/>
        <v>High</v>
      </c>
      <c r="Q202" s="94" t="str">
        <f t="shared" si="157"/>
        <v>High</v>
      </c>
      <c r="R202" s="116" t="str">
        <f t="shared" si="157"/>
        <v>Mid</v>
      </c>
      <c r="S202" s="93">
        <f>IF(Data!BP64="","",Data!BP64)</f>
        <v>42877</v>
      </c>
      <c r="T202" s="9">
        <f t="shared" si="143"/>
        <v>5</v>
      </c>
      <c r="U202" s="64">
        <f>IF(Data!BQ64="","",Data!BQ64)</f>
        <v>0.42708333333333331</v>
      </c>
      <c r="V202" s="7" t="s">
        <v>235</v>
      </c>
      <c r="W202" s="118" t="str">
        <f>IF(Data!CJ64=0,"",Data!CJ64)</f>
        <v>2B</v>
      </c>
    </row>
    <row r="203" spans="1:23" x14ac:dyDescent="0.25">
      <c r="A203" s="2">
        <v>64</v>
      </c>
      <c r="B203" s="66" t="s">
        <v>265</v>
      </c>
      <c r="C203" s="105" t="s">
        <v>232</v>
      </c>
      <c r="D203" s="95">
        <f>IFERROR(AVERAGE(Data!BS65:BU65),"")</f>
        <v>154.56666666666669</v>
      </c>
      <c r="E203" s="95">
        <f>IFERROR(AVERAGE(Data!BW65:BY65),"")</f>
        <v>65.7</v>
      </c>
      <c r="F203" s="95">
        <f t="shared" si="150"/>
        <v>27.500062901801233</v>
      </c>
      <c r="G203" s="94">
        <f>IFERROR(AVERAGE(Data!CB65:CC65),"")</f>
        <v>120.5</v>
      </c>
      <c r="H203" s="94">
        <f>IFERROR(AVERAGE(Data!CE65:CF65),"")</f>
        <v>77.5</v>
      </c>
      <c r="I203" s="1">
        <f>IFERROR(AVERAGE(Data!CH65:CI65),"")</f>
        <v>75.5</v>
      </c>
      <c r="J203" s="96" t="str">
        <f>IF(Data!CO65="","",Data!CO65)</f>
        <v/>
      </c>
      <c r="K203" s="97">
        <f>IFERROR(IF(VLOOKUP(A203,'Webneers Adult Data'!$A$1:$R$73,3,FALSE)=0,"",VLOOKUP(A203,'Webneers Adult Data'!$A$1:$R$73,3,FALSE)),0)</f>
        <v>29</v>
      </c>
      <c r="L203" s="94">
        <f>IFERROR(IF(VLOOKUP(A203,'Webneers Adult Data'!$A$1:$R$73,7,FALSE)="","",VLOOKUP(A203,'Webneers Adult Data'!$A$1:$R$73,7,FALSE)),"")</f>
        <v>1</v>
      </c>
      <c r="M203" s="94">
        <f>IFERROR(IF(VLOOKUP(A203,'Webneers Adult Data'!$A$1:$R$73,10,FALSE)=0,"",VLOOKUP(A203,'Webneers Adult Data'!$A$1:$R$73,10,FALSE)),0)</f>
        <v>12</v>
      </c>
      <c r="N203" s="94">
        <f t="shared" si="140"/>
        <v>0</v>
      </c>
      <c r="O203" s="94" t="str">
        <f t="shared" ref="O203:R203" si="158">O133</f>
        <v>Low</v>
      </c>
      <c r="P203" s="94" t="str">
        <f t="shared" si="158"/>
        <v>High</v>
      </c>
      <c r="Q203" s="94" t="str">
        <f t="shared" si="158"/>
        <v>Low</v>
      </c>
      <c r="R203" s="116" t="str">
        <f t="shared" si="158"/>
        <v>High</v>
      </c>
      <c r="S203" s="93">
        <f>IF(Data!BP65="","",Data!BP65)</f>
        <v>42877</v>
      </c>
      <c r="T203" s="9">
        <f t="shared" si="143"/>
        <v>5</v>
      </c>
      <c r="U203" s="64">
        <f>IF(Data!BQ65="","",Data!BQ65)</f>
        <v>0.39583333333333331</v>
      </c>
      <c r="V203" s="7" t="s">
        <v>235</v>
      </c>
      <c r="W203" s="118" t="str">
        <f>IF(Data!CJ65=0,"",Data!CJ65)</f>
        <v>2A</v>
      </c>
    </row>
    <row r="204" spans="1:23" x14ac:dyDescent="0.25">
      <c r="A204" s="2">
        <v>65</v>
      </c>
      <c r="B204" s="66" t="s">
        <v>265</v>
      </c>
      <c r="C204" s="105" t="s">
        <v>232</v>
      </c>
      <c r="D204" s="95">
        <f>IFERROR(AVERAGE(Data!BS66:BU66),"")</f>
        <v>158.83333333333334</v>
      </c>
      <c r="E204" s="95">
        <f>IFERROR(AVERAGE(Data!BW66:BY66),"")</f>
        <v>58.79999999999999</v>
      </c>
      <c r="F204" s="95">
        <f t="shared" si="150"/>
        <v>23.307410518944426</v>
      </c>
      <c r="G204" s="94">
        <f>IFERROR(AVERAGE(Data!CB66:CC66),"")</f>
        <v>100</v>
      </c>
      <c r="H204" s="94">
        <f>IFERROR(AVERAGE(Data!CE66:CF66),"")</f>
        <v>63.5</v>
      </c>
      <c r="I204" s="1">
        <f>IFERROR(AVERAGE(Data!CH66:CI66),"")</f>
        <v>58.5</v>
      </c>
      <c r="J204" s="96">
        <f>IF(Data!CO66="","",Data!CO66)</f>
        <v>5.6</v>
      </c>
      <c r="K204" s="97">
        <f>IFERROR(IF(VLOOKUP(A204,'Webneers Adult Data'!$A$1:$R$73,3,FALSE)=0,"",VLOOKUP(A204,'Webneers Adult Data'!$A$1:$R$73,3,FALSE)),0)</f>
        <v>25</v>
      </c>
      <c r="L204" s="94">
        <f>IFERROR(IF(VLOOKUP(A204,'Webneers Adult Data'!$A$1:$R$73,7,FALSE)="","",VLOOKUP(A204,'Webneers Adult Data'!$A$1:$R$73,7,FALSE)),"")</f>
        <v>1</v>
      </c>
      <c r="M204" s="94">
        <f>IFERROR(IF(VLOOKUP(A204,'Webneers Adult Data'!$A$1:$R$73,10,FALSE)=0,"",VLOOKUP(A204,'Webneers Adult Data'!$A$1:$R$73,10,FALSE)),0)</f>
        <v>12</v>
      </c>
      <c r="N204" s="94">
        <f t="shared" si="140"/>
        <v>0</v>
      </c>
      <c r="O204" s="94" t="str">
        <f t="shared" ref="O204:R204" si="159">O134</f>
        <v>Low</v>
      </c>
      <c r="P204" s="94" t="str">
        <f t="shared" si="159"/>
        <v>Mid</v>
      </c>
      <c r="Q204" s="94" t="str">
        <f t="shared" si="159"/>
        <v>Low</v>
      </c>
      <c r="R204" s="116" t="str">
        <f t="shared" si="159"/>
        <v>Low</v>
      </c>
      <c r="S204" s="93">
        <f>IF(Data!BP66="","",Data!BP66)</f>
        <v>42877</v>
      </c>
      <c r="T204" s="9">
        <f t="shared" si="143"/>
        <v>5</v>
      </c>
      <c r="U204" s="64">
        <f>IF(Data!BQ66="","",Data!BQ66)</f>
        <v>0.42708333333333331</v>
      </c>
      <c r="V204" s="7" t="s">
        <v>235</v>
      </c>
      <c r="W204" s="118" t="str">
        <f>IF(Data!CJ66=0,"",Data!CJ66)</f>
        <v>1B</v>
      </c>
    </row>
    <row r="205" spans="1:23" x14ac:dyDescent="0.25">
      <c r="A205" s="2">
        <v>66</v>
      </c>
      <c r="B205" s="66" t="s">
        <v>265</v>
      </c>
      <c r="C205" s="105" t="s">
        <v>232</v>
      </c>
      <c r="D205" s="95">
        <f>IFERROR(AVERAGE(Data!BS67:BU67),"")</f>
        <v>154.03333333333333</v>
      </c>
      <c r="E205" s="95">
        <f>IFERROR(AVERAGE(Data!BW67:BY67),"")</f>
        <v>55.4</v>
      </c>
      <c r="F205" s="95">
        <f t="shared" si="150"/>
        <v>23.349647959333961</v>
      </c>
      <c r="G205" s="94">
        <f>IFERROR(AVERAGE(Data!CB67:CC67),"")</f>
        <v>99</v>
      </c>
      <c r="H205" s="94">
        <f>IFERROR(AVERAGE(Data!CE67:CF67),"")</f>
        <v>64</v>
      </c>
      <c r="I205" s="1">
        <f>IFERROR(AVERAGE(Data!CH67:CI67),"")</f>
        <v>67.5</v>
      </c>
      <c r="J205" s="96">
        <f>IF(Data!CO67="","",Data!CO67)</f>
        <v>6.1</v>
      </c>
      <c r="K205" s="97">
        <f>IFERROR(IF(VLOOKUP(A205,'Webneers Adult Data'!$A$1:$R$73,3,FALSE)=0,"",VLOOKUP(A205,'Webneers Adult Data'!$A$1:$R$73,3,FALSE)),0)</f>
        <v>48</v>
      </c>
      <c r="L205" s="94">
        <f>IFERROR(IF(VLOOKUP(A205,'Webneers Adult Data'!$A$1:$R$73,7,FALSE)="","",VLOOKUP(A205,'Webneers Adult Data'!$A$1:$R$73,7,FALSE)),"")</f>
        <v>1</v>
      </c>
      <c r="M205" s="94">
        <f>IFERROR(IF(VLOOKUP(A205,'Webneers Adult Data'!$A$1:$R$73,10,FALSE)=0,"",VLOOKUP(A205,'Webneers Adult Data'!$A$1:$R$73,10,FALSE)),0)</f>
        <v>14</v>
      </c>
      <c r="N205" s="94">
        <f t="shared" si="140"/>
        <v>1</v>
      </c>
      <c r="O205" s="94" t="str">
        <f t="shared" ref="O205:R205" si="160">O135</f>
        <v>Low</v>
      </c>
      <c r="P205" s="94" t="str">
        <f t="shared" si="160"/>
        <v>Mid</v>
      </c>
      <c r="Q205" s="94" t="str">
        <f t="shared" si="160"/>
        <v>Low</v>
      </c>
      <c r="R205" s="116" t="str">
        <f t="shared" si="160"/>
        <v>Mid</v>
      </c>
      <c r="S205" s="93">
        <f>IF(Data!BP67="","",Data!BP67)</f>
        <v>42877</v>
      </c>
      <c r="T205" s="9">
        <f t="shared" si="143"/>
        <v>5</v>
      </c>
      <c r="U205" s="64">
        <f>IF(Data!BQ67="","",Data!BQ67)</f>
        <v>0.42708333333333331</v>
      </c>
      <c r="V205" s="7" t="s">
        <v>235</v>
      </c>
      <c r="W205" s="118" t="str">
        <f>IF(Data!CJ67=0,"",Data!CJ67)</f>
        <v>1A</v>
      </c>
    </row>
    <row r="206" spans="1:23" x14ac:dyDescent="0.25">
      <c r="A206" s="19">
        <v>67</v>
      </c>
      <c r="B206" s="66" t="s">
        <v>265</v>
      </c>
      <c r="C206" s="105"/>
      <c r="D206" s="95"/>
      <c r="E206" s="95"/>
      <c r="F206" s="95"/>
      <c r="G206" s="94"/>
      <c r="H206" s="94"/>
      <c r="I206" s="1"/>
      <c r="J206" s="96"/>
      <c r="K206" s="97"/>
      <c r="L206" s="94"/>
      <c r="M206" s="94"/>
      <c r="N206" s="94"/>
      <c r="O206" s="94" t="str">
        <f t="shared" ref="O206:R206" si="161">O136</f>
        <v>High</v>
      </c>
      <c r="P206" s="94" t="str">
        <f t="shared" si="161"/>
        <v/>
      </c>
      <c r="Q206" s="94" t="str">
        <f t="shared" si="161"/>
        <v/>
      </c>
      <c r="R206" s="116" t="str">
        <f t="shared" si="161"/>
        <v/>
      </c>
      <c r="S206" s="93"/>
      <c r="T206" s="9"/>
      <c r="U206" s="64"/>
      <c r="V206" s="7"/>
      <c r="W206" s="118"/>
    </row>
    <row r="207" spans="1:23" x14ac:dyDescent="0.25">
      <c r="A207" s="2">
        <v>68</v>
      </c>
      <c r="B207" s="66" t="s">
        <v>265</v>
      </c>
      <c r="C207" s="105" t="s">
        <v>232</v>
      </c>
      <c r="D207" s="95">
        <f>IFERROR(AVERAGE(Data!BS69:BU69),"")</f>
        <v>154.43333333333334</v>
      </c>
      <c r="E207" s="95">
        <f>IFERROR(AVERAGE(Data!BW69:BY69),"")</f>
        <v>76.3</v>
      </c>
      <c r="F207" s="95">
        <f t="shared" si="150"/>
        <v>31.992077779463749</v>
      </c>
      <c r="G207" s="94">
        <f>IFERROR(AVERAGE(Data!CB69:CC69),"")</f>
        <v>125</v>
      </c>
      <c r="H207" s="94">
        <f>IFERROR(AVERAGE(Data!CE69:CF69),"")</f>
        <v>96</v>
      </c>
      <c r="I207" s="1">
        <f>IFERROR(AVERAGE(Data!CH69:CI69),"")</f>
        <v>79.5</v>
      </c>
      <c r="J207" s="96">
        <f>IF(Data!CO69="","",Data!CO69)</f>
        <v>8.9</v>
      </c>
      <c r="K207" s="97">
        <f>IFERROR(IF(VLOOKUP(A207,'Webneers Adult Data'!$A$1:$R$73,3,FALSE)=0,"",VLOOKUP(A207,'Webneers Adult Data'!$A$1:$R$73,3,FALSE)),0)</f>
        <v>45</v>
      </c>
      <c r="L207" s="94">
        <f>IFERROR(IF(VLOOKUP(A207,'Webneers Adult Data'!$A$1:$R$73,7,FALSE)="","",VLOOKUP(A207,'Webneers Adult Data'!$A$1:$R$73,7,FALSE)),"")</f>
        <v>0</v>
      </c>
      <c r="M207" s="94">
        <f>IFERROR(IF(VLOOKUP(A207,'Webneers Adult Data'!$A$1:$R$73,10,FALSE)=0,"",VLOOKUP(A207,'Webneers Adult Data'!$A$1:$R$73,10,FALSE)),0)</f>
        <v>14</v>
      </c>
      <c r="N207" s="94">
        <f t="shared" si="140"/>
        <v>1</v>
      </c>
      <c r="O207" s="94" t="str">
        <f t="shared" ref="O207:R207" si="162">O137</f>
        <v>High</v>
      </c>
      <c r="P207" s="94" t="str">
        <f t="shared" si="162"/>
        <v>High</v>
      </c>
      <c r="Q207" s="94" t="str">
        <f t="shared" si="162"/>
        <v>High</v>
      </c>
      <c r="R207" s="116" t="str">
        <f t="shared" si="162"/>
        <v>High</v>
      </c>
      <c r="S207" s="93">
        <f>IF(Data!BP69="","",Data!BP69)</f>
        <v>42863</v>
      </c>
      <c r="T207" s="9">
        <f t="shared" si="143"/>
        <v>5</v>
      </c>
      <c r="U207" s="64">
        <f>IF(Data!BQ69="","",Data!BQ69)</f>
        <v>0.41666666666666669</v>
      </c>
      <c r="V207" s="7" t="s">
        <v>235</v>
      </c>
      <c r="W207" s="118" t="str">
        <f>IF(Data!CJ69=0,"",Data!CJ69)</f>
        <v/>
      </c>
    </row>
    <row r="208" spans="1:23" x14ac:dyDescent="0.25">
      <c r="A208" s="2">
        <v>69</v>
      </c>
      <c r="B208" s="66" t="s">
        <v>265</v>
      </c>
      <c r="C208" s="105" t="s">
        <v>232</v>
      </c>
      <c r="D208" s="95">
        <f>IFERROR(AVERAGE(Data!BS70:BU70),"")</f>
        <v>165.63333333333333</v>
      </c>
      <c r="E208" s="95">
        <f>IFERROR(AVERAGE(Data!BW70:BY70),"")</f>
        <v>71.400000000000006</v>
      </c>
      <c r="F208" s="95">
        <f t="shared" si="150"/>
        <v>26.025718480540313</v>
      </c>
      <c r="G208" s="94">
        <f>IFERROR(AVERAGE(Data!CB70:CC70),"")</f>
        <v>110.5</v>
      </c>
      <c r="H208" s="94">
        <f>IFERROR(AVERAGE(Data!CE70:CF70),"")</f>
        <v>80.5</v>
      </c>
      <c r="I208" s="1">
        <f>IFERROR(AVERAGE(Data!CH70:CI70),"")</f>
        <v>74</v>
      </c>
      <c r="J208" s="96">
        <f>IF(Data!CO70="","",Data!CO70)</f>
        <v>5.4</v>
      </c>
      <c r="K208" s="97">
        <f>IFERROR(IF(VLOOKUP(A208,'Webneers Adult Data'!$A$1:$R$73,3,FALSE)=0,"",VLOOKUP(A208,'Webneers Adult Data'!$A$1:$R$73,3,FALSE)),0)</f>
        <v>29</v>
      </c>
      <c r="L208" s="94">
        <f>IFERROR(IF(VLOOKUP(A208,'Webneers Adult Data'!$A$1:$R$73,7,FALSE)="","",VLOOKUP(A208,'Webneers Adult Data'!$A$1:$R$73,7,FALSE)),"")</f>
        <v>1</v>
      </c>
      <c r="M208" s="94">
        <f>IFERROR(IF(VLOOKUP(A208,'Webneers Adult Data'!$A$1:$R$73,10,FALSE)=0,"",VLOOKUP(A208,'Webneers Adult Data'!$A$1:$R$73,10,FALSE)),0)</f>
        <v>6</v>
      </c>
      <c r="N208" s="94">
        <f t="shared" si="140"/>
        <v>0</v>
      </c>
      <c r="O208" s="94" t="str">
        <f t="shared" ref="O208:R208" si="163">O138</f>
        <v>Low</v>
      </c>
      <c r="P208" s="94" t="str">
        <f t="shared" si="163"/>
        <v>Mid</v>
      </c>
      <c r="Q208" s="94" t="str">
        <f t="shared" si="163"/>
        <v>High</v>
      </c>
      <c r="R208" s="116" t="str">
        <f t="shared" si="163"/>
        <v>Low</v>
      </c>
      <c r="S208" s="93">
        <f>IF(Data!BP70="","",Data!BP70)</f>
        <v>42863</v>
      </c>
      <c r="T208" s="9">
        <f t="shared" si="143"/>
        <v>5</v>
      </c>
      <c r="U208" s="64">
        <f>IF(Data!BQ70="","",Data!BQ70)</f>
        <v>0.41666666666666669</v>
      </c>
      <c r="V208" s="7" t="s">
        <v>235</v>
      </c>
      <c r="W208" s="118" t="str">
        <f>IF(Data!CJ70=0,"",Data!CJ70)</f>
        <v/>
      </c>
    </row>
    <row r="209" spans="1:23" x14ac:dyDescent="0.25">
      <c r="A209" s="2">
        <v>70</v>
      </c>
      <c r="B209" s="66" t="s">
        <v>265</v>
      </c>
      <c r="C209" s="105" t="s">
        <v>232</v>
      </c>
      <c r="D209" s="95">
        <f>IFERROR(AVERAGE(Data!BS71:BU71),"")</f>
        <v>154.26666666666668</v>
      </c>
      <c r="E209" s="95">
        <f>IFERROR(AVERAGE(Data!BW71:BY71),"")</f>
        <v>71</v>
      </c>
      <c r="F209" s="95">
        <f t="shared" si="150"/>
        <v>29.83418356865765</v>
      </c>
      <c r="G209" s="94">
        <f>IFERROR(AVERAGE(Data!CB71:CC71),"")</f>
        <v>98.5</v>
      </c>
      <c r="H209" s="94">
        <f>IFERROR(AVERAGE(Data!CE71:CF71),"")</f>
        <v>77</v>
      </c>
      <c r="I209" s="1">
        <f>IFERROR(AVERAGE(Data!CH71:CI71),"")</f>
        <v>74.5</v>
      </c>
      <c r="J209" s="96">
        <f>IF(Data!CO71="","",Data!CO71)</f>
        <v>5.9</v>
      </c>
      <c r="K209" s="97">
        <f>IFERROR(IF(VLOOKUP(A209,'Webneers Adult Data'!$A$1:$R$73,3,FALSE)=0,"",VLOOKUP(A209,'Webneers Adult Data'!$A$1:$R$73,3,FALSE)),0)</f>
        <v>26</v>
      </c>
      <c r="L209" s="94">
        <f>IFERROR(IF(VLOOKUP(A209,'Webneers Adult Data'!$A$1:$R$73,7,FALSE)="","",VLOOKUP(A209,'Webneers Adult Data'!$A$1:$R$73,7,FALSE)),"")</f>
        <v>1</v>
      </c>
      <c r="M209" s="94">
        <f>IFERROR(IF(VLOOKUP(A209,'Webneers Adult Data'!$A$1:$R$73,10,FALSE)=0,"",VLOOKUP(A209,'Webneers Adult Data'!$A$1:$R$73,10,FALSE)),0)</f>
        <v>12</v>
      </c>
      <c r="N209" s="94">
        <f t="shared" si="140"/>
        <v>0</v>
      </c>
      <c r="O209" s="94" t="str">
        <f t="shared" ref="O209:R209" si="164">O139</f>
        <v>Mid</v>
      </c>
      <c r="P209" s="94" t="str">
        <f t="shared" si="164"/>
        <v>Low</v>
      </c>
      <c r="Q209" s="94" t="str">
        <f t="shared" si="164"/>
        <v>Mid</v>
      </c>
      <c r="R209" s="116" t="str">
        <f t="shared" si="164"/>
        <v>High</v>
      </c>
      <c r="S209" s="93">
        <f>IF(Data!BP71="","",Data!BP71)</f>
        <v>42863</v>
      </c>
      <c r="T209" s="9">
        <f t="shared" si="143"/>
        <v>5</v>
      </c>
      <c r="U209" s="64">
        <f>IF(Data!BQ71="","",Data!BQ71)</f>
        <v>0.41666666666666669</v>
      </c>
      <c r="V209" s="7" t="s">
        <v>235</v>
      </c>
      <c r="W209" s="118" t="str">
        <f>IF(Data!CJ71=0,"",Data!CJ71)</f>
        <v/>
      </c>
    </row>
    <row r="210" spans="1:23" x14ac:dyDescent="0.25">
      <c r="A210" s="2">
        <v>71</v>
      </c>
      <c r="B210" s="66" t="s">
        <v>265</v>
      </c>
      <c r="C210" s="105" t="s">
        <v>232</v>
      </c>
      <c r="D210" s="95">
        <f>IFERROR(AVERAGE(Data!BS72:BU72),"")</f>
        <v>146.43333333333334</v>
      </c>
      <c r="E210" s="95">
        <f>IFERROR(AVERAGE(Data!BW72:BY72),"")</f>
        <v>68.400000000000006</v>
      </c>
      <c r="F210" s="95">
        <f t="shared" si="150"/>
        <v>31.898936541480619</v>
      </c>
      <c r="G210" s="94">
        <f>IFERROR(AVERAGE(Data!CB72:CC72),"")</f>
        <v>121</v>
      </c>
      <c r="H210" s="94">
        <f>IFERROR(AVERAGE(Data!CE72:CF72),"")</f>
        <v>85.5</v>
      </c>
      <c r="I210" s="1">
        <f>IFERROR(AVERAGE(Data!CH72:CI72),"")</f>
        <v>66.5</v>
      </c>
      <c r="J210" s="96">
        <f>IF(Data!CO72="","",Data!CO72)</f>
        <v>5.6</v>
      </c>
      <c r="K210" s="97">
        <f>IFERROR(IF(VLOOKUP(A210,'Webneers Adult Data'!$A$1:$R$73,3,FALSE)=0,"",VLOOKUP(A210,'Webneers Adult Data'!$A$1:$R$73,3,FALSE)),0)</f>
        <v>67</v>
      </c>
      <c r="L210" s="94">
        <f>IFERROR(IF(VLOOKUP(A210,'Webneers Adult Data'!$A$1:$R$73,7,FALSE)="","",VLOOKUP(A210,'Webneers Adult Data'!$A$1:$R$73,7,FALSE)),"")</f>
        <v>1</v>
      </c>
      <c r="M210" s="94">
        <f>IFERROR(IF(VLOOKUP(A210,'Webneers Adult Data'!$A$1:$R$73,10,FALSE)=0,"",VLOOKUP(A210,'Webneers Adult Data'!$A$1:$R$73,10,FALSE)),0)</f>
        <v>12</v>
      </c>
      <c r="N210" s="94">
        <f t="shared" si="140"/>
        <v>0</v>
      </c>
      <c r="O210" s="94" t="str">
        <f t="shared" ref="O210:R210" si="165">O140</f>
        <v>Mid</v>
      </c>
      <c r="P210" s="94" t="str">
        <f t="shared" si="165"/>
        <v>High</v>
      </c>
      <c r="Q210" s="94" t="str">
        <f t="shared" si="165"/>
        <v>Mid</v>
      </c>
      <c r="R210" s="116" t="str">
        <f t="shared" si="165"/>
        <v>Low</v>
      </c>
      <c r="S210" s="93">
        <f>IF(Data!BP72="","",Data!BP72)</f>
        <v>42863</v>
      </c>
      <c r="T210" s="9">
        <f t="shared" si="143"/>
        <v>5</v>
      </c>
      <c r="U210" s="64">
        <f>IF(Data!BQ72="","",Data!BQ72)</f>
        <v>0.41666666666666669</v>
      </c>
      <c r="V210" s="7" t="s">
        <v>235</v>
      </c>
      <c r="W210" s="118" t="str">
        <f>IF(Data!CJ72=0,"",Data!CJ72)</f>
        <v/>
      </c>
    </row>
    <row r="211" spans="1:23" s="87" customFormat="1" ht="15.75" thickBot="1" x14ac:dyDescent="0.3">
      <c r="A211" s="122">
        <v>72</v>
      </c>
      <c r="B211" s="66" t="s">
        <v>265</v>
      </c>
      <c r="C211" s="106" t="s">
        <v>232</v>
      </c>
      <c r="D211" s="99" t="str">
        <f>IFERROR(AVERAGE(Data!BS73:BU73),"")</f>
        <v/>
      </c>
      <c r="E211" s="99" t="str">
        <f>IFERROR(AVERAGE(Data!BW73:BY73),"")</f>
        <v/>
      </c>
      <c r="F211" s="99" t="str">
        <f t="shared" si="150"/>
        <v/>
      </c>
      <c r="G211" s="98" t="str">
        <f>IFERROR(AVERAGE(Data!CB73:CC73),"")</f>
        <v/>
      </c>
      <c r="H211" s="98" t="str">
        <f>IFERROR(AVERAGE(Data!CE73:CF73),"")</f>
        <v/>
      </c>
      <c r="I211" s="67" t="str">
        <f>IFERROR(AVERAGE(Data!CH73:CI73),"")</f>
        <v/>
      </c>
      <c r="J211" s="100" t="str">
        <f>IF(Data!CO73="","",Data!CO73)</f>
        <v/>
      </c>
      <c r="K211" s="101">
        <f>IFERROR(IF(VLOOKUP(A211,'Webneers Adult Data'!$A$1:$R$73,3,FALSE)=0,"",VLOOKUP(A211,'Webneers Adult Data'!$A$1:$R$73,3,FALSE)),0)</f>
        <v>43</v>
      </c>
      <c r="L211" s="98">
        <f>IFERROR(IF(VLOOKUP(A211,'Webneers Adult Data'!$A$1:$R$73,7,FALSE)="","",VLOOKUP(A211,'Webneers Adult Data'!$A$1:$R$73,7,FALSE)),"")</f>
        <v>1</v>
      </c>
      <c r="M211" s="98">
        <f>IFERROR(IF(VLOOKUP(A211,'Webneers Adult Data'!$A$1:$R$73,10,FALSE)=0,"",VLOOKUP(A211,'Webneers Adult Data'!$A$1:$R$73,10,FALSE)),0)</f>
        <v>12</v>
      </c>
      <c r="N211" s="98">
        <f t="shared" si="140"/>
        <v>0</v>
      </c>
      <c r="O211" s="98" t="str">
        <f t="shared" ref="O211:R211" si="166">O141</f>
        <v>Low</v>
      </c>
      <c r="P211" s="98" t="str">
        <f t="shared" si="166"/>
        <v>Low</v>
      </c>
      <c r="Q211" s="98" t="str">
        <f t="shared" si="166"/>
        <v>Low</v>
      </c>
      <c r="R211" s="117" t="str">
        <f t="shared" si="166"/>
        <v/>
      </c>
      <c r="S211" s="102" t="str">
        <f>IF(Data!BP73="","",Data!BP73)</f>
        <v/>
      </c>
      <c r="T211" s="87" t="str">
        <f t="shared" si="143"/>
        <v/>
      </c>
      <c r="U211" s="121" t="str">
        <f>IF(Data!BQ73="","",Data!BQ73)</f>
        <v/>
      </c>
      <c r="V211" s="103" t="s">
        <v>237</v>
      </c>
      <c r="W211" s="119" t="str">
        <f>IF(Data!CJ73=0,"",Data!CJ73)</f>
        <v/>
      </c>
    </row>
    <row r="212" spans="1:23" ht="15.75" thickTop="1" x14ac:dyDescent="0.25"/>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Webneers Adult Data</vt:lpstr>
      <vt:lpstr>Entry Recalls</vt:lpstr>
      <vt:lpstr>Exit Recalls</vt:lpstr>
      <vt:lpstr>LongForm (obsolete)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Gowan</dc:creator>
  <cp:lastModifiedBy>Gowan,Benjamin</cp:lastModifiedBy>
  <dcterms:created xsi:type="dcterms:W3CDTF">2016-05-03T14:46:17Z</dcterms:created>
  <dcterms:modified xsi:type="dcterms:W3CDTF">2018-08-26T00:42:06Z</dcterms:modified>
</cp:coreProperties>
</file>