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820" yWindow="0" windowWidth="27960" windowHeight="16340" activeTab="1"/>
  </bookViews>
  <sheets>
    <sheet name="Data" sheetId="1" r:id="rId1"/>
    <sheet name="Adult" sheetId="3" r:id="rId2"/>
    <sheet name="(obsolete) LongForm" sheetId="2" r:id="rId3"/>
  </sheets>
  <definedNames>
    <definedName name="AdultHeader">Adult!$A$1:$Q$1</definedName>
    <definedName name="AdultWebneers">Adult!$A$1:$Q$49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7" i="2" l="1"/>
  <c r="T117" i="2"/>
  <c r="U117" i="2"/>
  <c r="V117" i="2"/>
  <c r="W117" i="2"/>
  <c r="S118" i="2"/>
  <c r="T118" i="2"/>
  <c r="U118" i="2"/>
  <c r="V118" i="2"/>
  <c r="W118" i="2"/>
  <c r="S119" i="2"/>
  <c r="T119" i="2"/>
  <c r="U119" i="2"/>
  <c r="V119" i="2"/>
  <c r="W119" i="2"/>
  <c r="S120" i="2"/>
  <c r="T120" i="2"/>
  <c r="U120" i="2"/>
  <c r="V120" i="2"/>
  <c r="W120" i="2"/>
  <c r="S121" i="2"/>
  <c r="T121" i="2"/>
  <c r="U121" i="2"/>
  <c r="V121" i="2"/>
  <c r="W121" i="2"/>
  <c r="S122" i="2"/>
  <c r="T122" i="2"/>
  <c r="U122" i="2"/>
  <c r="V122" i="2"/>
  <c r="W122" i="2"/>
  <c r="S123" i="2"/>
  <c r="T123" i="2"/>
  <c r="U123" i="2"/>
  <c r="V123" i="2"/>
  <c r="W123" i="2"/>
  <c r="S124" i="2"/>
  <c r="T124" i="2"/>
  <c r="U124" i="2"/>
  <c r="V124" i="2"/>
  <c r="W124" i="2"/>
  <c r="S125" i="2"/>
  <c r="T125" i="2"/>
  <c r="U125" i="2"/>
  <c r="V125" i="2"/>
  <c r="W125" i="2"/>
  <c r="S126" i="2"/>
  <c r="T126" i="2"/>
  <c r="U126" i="2"/>
  <c r="V126" i="2"/>
  <c r="W126" i="2"/>
  <c r="S127" i="2"/>
  <c r="T127" i="2"/>
  <c r="U127" i="2"/>
  <c r="V127" i="2"/>
  <c r="W127" i="2"/>
  <c r="S128" i="2"/>
  <c r="T128" i="2"/>
  <c r="U128" i="2"/>
  <c r="V128" i="2"/>
  <c r="W128" i="2"/>
  <c r="S129" i="2"/>
  <c r="T129" i="2"/>
  <c r="U129" i="2"/>
  <c r="V129" i="2"/>
  <c r="W129" i="2"/>
  <c r="S130" i="2"/>
  <c r="T130" i="2"/>
  <c r="U130" i="2"/>
  <c r="V130" i="2"/>
  <c r="W130" i="2"/>
  <c r="S131" i="2"/>
  <c r="T131" i="2"/>
  <c r="U131" i="2"/>
  <c r="V131" i="2"/>
  <c r="W131" i="2"/>
  <c r="S132" i="2"/>
  <c r="T132" i="2"/>
  <c r="U132" i="2"/>
  <c r="V132" i="2"/>
  <c r="W132" i="2"/>
  <c r="S133" i="2"/>
  <c r="T133" i="2"/>
  <c r="U133" i="2"/>
  <c r="V133" i="2"/>
  <c r="W133" i="2"/>
  <c r="S134" i="2"/>
  <c r="T134" i="2"/>
  <c r="U134" i="2"/>
  <c r="V134" i="2"/>
  <c r="W134" i="2"/>
  <c r="S135" i="2"/>
  <c r="T135" i="2"/>
  <c r="U135" i="2"/>
  <c r="V135" i="2"/>
  <c r="W135" i="2"/>
  <c r="S136" i="2"/>
  <c r="T136" i="2"/>
  <c r="U136" i="2"/>
  <c r="V136" i="2"/>
  <c r="W136" i="2"/>
  <c r="S137" i="2"/>
  <c r="T137" i="2"/>
  <c r="U137" i="2"/>
  <c r="V137" i="2"/>
  <c r="W137" i="2"/>
  <c r="S138" i="2"/>
  <c r="T138" i="2"/>
  <c r="U138" i="2"/>
  <c r="V138" i="2"/>
  <c r="W138" i="2"/>
  <c r="S139" i="2"/>
  <c r="T139" i="2"/>
  <c r="U139" i="2"/>
  <c r="V139" i="2"/>
  <c r="W139" i="2"/>
  <c r="S140" i="2"/>
  <c r="T140" i="2"/>
  <c r="U140" i="2"/>
  <c r="V140" i="2"/>
  <c r="W140" i="2"/>
  <c r="S141" i="2"/>
  <c r="T141" i="2"/>
  <c r="U141" i="2"/>
  <c r="V141" i="2"/>
  <c r="W141" i="2"/>
  <c r="S142" i="2"/>
  <c r="T142" i="2"/>
  <c r="U142" i="2"/>
  <c r="V142" i="2"/>
  <c r="W142" i="2"/>
  <c r="S143" i="2"/>
  <c r="T143" i="2"/>
  <c r="U143" i="2"/>
  <c r="V143" i="2"/>
  <c r="W143" i="2"/>
  <c r="S144" i="2"/>
  <c r="T144" i="2"/>
  <c r="U144" i="2"/>
  <c r="V144" i="2"/>
  <c r="W144" i="2"/>
  <c r="S145" i="2"/>
  <c r="T145" i="2"/>
  <c r="U145" i="2"/>
  <c r="V145" i="2"/>
  <c r="W145" i="2"/>
  <c r="S146" i="2"/>
  <c r="T146" i="2"/>
  <c r="U146" i="2"/>
  <c r="V146" i="2"/>
  <c r="W146" i="2"/>
  <c r="S147" i="2"/>
  <c r="T147" i="2"/>
  <c r="U147" i="2"/>
  <c r="V147" i="2"/>
  <c r="W147" i="2"/>
  <c r="S148" i="2"/>
  <c r="T148" i="2"/>
  <c r="U148" i="2"/>
  <c r="V148" i="2"/>
  <c r="W148" i="2"/>
  <c r="S149" i="2"/>
  <c r="T149" i="2"/>
  <c r="U149" i="2"/>
  <c r="V149" i="2"/>
  <c r="W149" i="2"/>
  <c r="S150" i="2"/>
  <c r="T150" i="2"/>
  <c r="U150" i="2"/>
  <c r="V150" i="2"/>
  <c r="W150" i="2"/>
  <c r="S151" i="2"/>
  <c r="T151" i="2"/>
  <c r="U151" i="2"/>
  <c r="V151" i="2"/>
  <c r="W151" i="2"/>
  <c r="S152" i="2"/>
  <c r="T152" i="2"/>
  <c r="U152" i="2"/>
  <c r="V152" i="2"/>
  <c r="W152" i="2"/>
  <c r="S153" i="2"/>
  <c r="T153" i="2"/>
  <c r="U153" i="2"/>
  <c r="V153" i="2"/>
  <c r="W153" i="2"/>
  <c r="S154" i="2"/>
  <c r="T154" i="2"/>
  <c r="U154" i="2"/>
  <c r="V154" i="2"/>
  <c r="W154" i="2"/>
  <c r="S155" i="2"/>
  <c r="T155" i="2"/>
  <c r="U155" i="2"/>
  <c r="V155" i="2"/>
  <c r="W155" i="2"/>
  <c r="S156" i="2"/>
  <c r="T156" i="2"/>
  <c r="U156" i="2"/>
  <c r="V156" i="2"/>
  <c r="W156" i="2"/>
  <c r="S157" i="2"/>
  <c r="T157" i="2"/>
  <c r="U157" i="2"/>
  <c r="V157" i="2"/>
  <c r="W157" i="2"/>
  <c r="S158" i="2"/>
  <c r="T158" i="2"/>
  <c r="U158" i="2"/>
  <c r="V158" i="2"/>
  <c r="W158" i="2"/>
  <c r="S159" i="2"/>
  <c r="T159" i="2"/>
  <c r="U159" i="2"/>
  <c r="V159" i="2"/>
  <c r="W159" i="2"/>
  <c r="S160" i="2"/>
  <c r="T160" i="2"/>
  <c r="U160" i="2"/>
  <c r="V160" i="2"/>
  <c r="W160" i="2"/>
  <c r="S161" i="2"/>
  <c r="T161" i="2"/>
  <c r="U161" i="2"/>
  <c r="V161" i="2"/>
  <c r="W161" i="2"/>
  <c r="S162" i="2"/>
  <c r="T162" i="2"/>
  <c r="U162" i="2"/>
  <c r="V162" i="2"/>
  <c r="W162" i="2"/>
  <c r="S163" i="2"/>
  <c r="T163" i="2"/>
  <c r="U163" i="2"/>
  <c r="V163" i="2"/>
  <c r="W163" i="2"/>
  <c r="S164" i="2"/>
  <c r="T164" i="2"/>
  <c r="U164" i="2"/>
  <c r="V164" i="2"/>
  <c r="W164" i="2"/>
  <c r="S165" i="2"/>
  <c r="T165" i="2"/>
  <c r="U165" i="2"/>
  <c r="V165" i="2"/>
  <c r="W165" i="2"/>
  <c r="S166" i="2"/>
  <c r="T166" i="2"/>
  <c r="U166" i="2"/>
  <c r="V166" i="2"/>
  <c r="W166" i="2"/>
  <c r="S167" i="2"/>
  <c r="T167" i="2"/>
  <c r="U167" i="2"/>
  <c r="V167" i="2"/>
  <c r="W167" i="2"/>
  <c r="S168" i="2"/>
  <c r="T168" i="2"/>
  <c r="U168" i="2"/>
  <c r="V168" i="2"/>
  <c r="W168" i="2"/>
  <c r="S169" i="2"/>
  <c r="T169" i="2"/>
  <c r="U169" i="2"/>
  <c r="V169" i="2"/>
  <c r="W169" i="2"/>
  <c r="S170" i="2"/>
  <c r="T170" i="2"/>
  <c r="U170" i="2"/>
  <c r="V170" i="2"/>
  <c r="W170" i="2"/>
  <c r="S171" i="2"/>
  <c r="T171" i="2"/>
  <c r="U171" i="2"/>
  <c r="V171" i="2"/>
  <c r="W171" i="2"/>
  <c r="S172" i="2"/>
  <c r="T172" i="2"/>
  <c r="U172" i="2"/>
  <c r="V172" i="2"/>
  <c r="W172" i="2"/>
  <c r="S116" i="2"/>
  <c r="K117" i="2"/>
  <c r="L117" i="2"/>
  <c r="M117" i="2"/>
  <c r="N117" i="2"/>
  <c r="K118" i="2"/>
  <c r="L118" i="2"/>
  <c r="M118" i="2"/>
  <c r="N118" i="2"/>
  <c r="K119" i="2"/>
  <c r="L119" i="2"/>
  <c r="M119" i="2"/>
  <c r="N119" i="2"/>
  <c r="K120" i="2"/>
  <c r="L120" i="2"/>
  <c r="M120" i="2"/>
  <c r="N120" i="2"/>
  <c r="K121" i="2"/>
  <c r="L121" i="2"/>
  <c r="M121" i="2"/>
  <c r="N121" i="2"/>
  <c r="K122" i="2"/>
  <c r="L122" i="2"/>
  <c r="M122" i="2"/>
  <c r="N122" i="2"/>
  <c r="K123" i="2"/>
  <c r="L123" i="2"/>
  <c r="M123" i="2"/>
  <c r="N123" i="2"/>
  <c r="K124" i="2"/>
  <c r="L124" i="2"/>
  <c r="M124" i="2"/>
  <c r="N124" i="2"/>
  <c r="K125" i="2"/>
  <c r="L125" i="2"/>
  <c r="M125" i="2"/>
  <c r="N125" i="2"/>
  <c r="K126" i="2"/>
  <c r="L126" i="2"/>
  <c r="M126" i="2"/>
  <c r="N126" i="2"/>
  <c r="K127" i="2"/>
  <c r="L127" i="2"/>
  <c r="M127" i="2"/>
  <c r="N127" i="2"/>
  <c r="K128" i="2"/>
  <c r="L128" i="2"/>
  <c r="M128" i="2"/>
  <c r="N128" i="2"/>
  <c r="K129" i="2"/>
  <c r="L129" i="2"/>
  <c r="M129" i="2"/>
  <c r="N129" i="2"/>
  <c r="K130" i="2"/>
  <c r="L130" i="2"/>
  <c r="M130" i="2"/>
  <c r="N130" i="2"/>
  <c r="K131" i="2"/>
  <c r="L131" i="2"/>
  <c r="M131" i="2"/>
  <c r="N131" i="2"/>
  <c r="K132" i="2"/>
  <c r="L132" i="2"/>
  <c r="M132" i="2"/>
  <c r="N132" i="2"/>
  <c r="K133" i="2"/>
  <c r="L133" i="2"/>
  <c r="M133" i="2"/>
  <c r="N133" i="2"/>
  <c r="K134" i="2"/>
  <c r="L134" i="2"/>
  <c r="M134" i="2"/>
  <c r="N134" i="2"/>
  <c r="K135" i="2"/>
  <c r="L135" i="2"/>
  <c r="M135" i="2"/>
  <c r="N135" i="2"/>
  <c r="K136" i="2"/>
  <c r="L136" i="2"/>
  <c r="M136" i="2"/>
  <c r="N136" i="2"/>
  <c r="K137" i="2"/>
  <c r="L137" i="2"/>
  <c r="M137" i="2"/>
  <c r="N137" i="2"/>
  <c r="K138" i="2"/>
  <c r="L138" i="2"/>
  <c r="M138" i="2"/>
  <c r="N138" i="2"/>
  <c r="K139" i="2"/>
  <c r="L139" i="2"/>
  <c r="M139" i="2"/>
  <c r="N139" i="2"/>
  <c r="K140" i="2"/>
  <c r="L140" i="2"/>
  <c r="M140" i="2"/>
  <c r="N140" i="2"/>
  <c r="K141" i="2"/>
  <c r="L141" i="2"/>
  <c r="M141" i="2"/>
  <c r="N141" i="2"/>
  <c r="K142" i="2"/>
  <c r="L142" i="2"/>
  <c r="M142" i="2"/>
  <c r="N142" i="2"/>
  <c r="K143" i="2"/>
  <c r="L143" i="2"/>
  <c r="M143" i="2"/>
  <c r="N143" i="2"/>
  <c r="K144" i="2"/>
  <c r="L144" i="2"/>
  <c r="M144" i="2"/>
  <c r="N144" i="2"/>
  <c r="K145" i="2"/>
  <c r="L145" i="2"/>
  <c r="M145" i="2"/>
  <c r="N145" i="2"/>
  <c r="K146" i="2"/>
  <c r="L146" i="2"/>
  <c r="M146" i="2"/>
  <c r="N146" i="2"/>
  <c r="K147" i="2"/>
  <c r="L147" i="2"/>
  <c r="M147" i="2"/>
  <c r="N147" i="2"/>
  <c r="K148" i="2"/>
  <c r="L148" i="2"/>
  <c r="M148" i="2"/>
  <c r="N148" i="2"/>
  <c r="K149" i="2"/>
  <c r="L149" i="2"/>
  <c r="M149" i="2"/>
  <c r="N149" i="2"/>
  <c r="K150" i="2"/>
  <c r="L150" i="2"/>
  <c r="M150" i="2"/>
  <c r="N150" i="2"/>
  <c r="K151" i="2"/>
  <c r="L151" i="2"/>
  <c r="M151" i="2"/>
  <c r="N151" i="2"/>
  <c r="K152" i="2"/>
  <c r="L152" i="2"/>
  <c r="M152" i="2"/>
  <c r="N152" i="2"/>
  <c r="K153" i="2"/>
  <c r="L153" i="2"/>
  <c r="M153" i="2"/>
  <c r="N153" i="2"/>
  <c r="K154" i="2"/>
  <c r="L154" i="2"/>
  <c r="M154" i="2"/>
  <c r="N154" i="2"/>
  <c r="K155" i="2"/>
  <c r="L155" i="2"/>
  <c r="M155" i="2"/>
  <c r="N155" i="2"/>
  <c r="K156" i="2"/>
  <c r="L156" i="2"/>
  <c r="M156" i="2"/>
  <c r="N156" i="2"/>
  <c r="K157" i="2"/>
  <c r="L157" i="2"/>
  <c r="M157" i="2"/>
  <c r="N157" i="2"/>
  <c r="K158" i="2"/>
  <c r="L158" i="2"/>
  <c r="M158" i="2"/>
  <c r="N158" i="2"/>
  <c r="K159" i="2"/>
  <c r="L159" i="2"/>
  <c r="M159" i="2"/>
  <c r="N159" i="2"/>
  <c r="K160" i="2"/>
  <c r="L160" i="2"/>
  <c r="M160" i="2"/>
  <c r="N160" i="2"/>
  <c r="K161" i="2"/>
  <c r="L161" i="2"/>
  <c r="M161" i="2"/>
  <c r="N161" i="2"/>
  <c r="K162" i="2"/>
  <c r="L162" i="2"/>
  <c r="M162" i="2"/>
  <c r="N162" i="2"/>
  <c r="K163" i="2"/>
  <c r="L163" i="2"/>
  <c r="M163" i="2"/>
  <c r="N163" i="2"/>
  <c r="K164" i="2"/>
  <c r="L164" i="2"/>
  <c r="M164" i="2"/>
  <c r="N164" i="2"/>
  <c r="K165" i="2"/>
  <c r="L165" i="2"/>
  <c r="M165" i="2"/>
  <c r="N165" i="2"/>
  <c r="K166" i="2"/>
  <c r="L166" i="2"/>
  <c r="M166" i="2"/>
  <c r="N166" i="2"/>
  <c r="K167" i="2"/>
  <c r="L167" i="2"/>
  <c r="M167" i="2"/>
  <c r="N167" i="2"/>
  <c r="K168" i="2"/>
  <c r="L168" i="2"/>
  <c r="M168" i="2"/>
  <c r="N168" i="2"/>
  <c r="K169" i="2"/>
  <c r="L169" i="2"/>
  <c r="M169" i="2"/>
  <c r="N169" i="2"/>
  <c r="K170" i="2"/>
  <c r="L170" i="2"/>
  <c r="M170" i="2"/>
  <c r="N170" i="2"/>
  <c r="K171" i="2"/>
  <c r="L171" i="2"/>
  <c r="M171" i="2"/>
  <c r="N171" i="2"/>
  <c r="K172" i="2"/>
  <c r="L172" i="2"/>
  <c r="M172" i="2"/>
  <c r="N172" i="2"/>
  <c r="K116" i="2"/>
  <c r="L116" i="2"/>
  <c r="D117" i="2"/>
  <c r="E117" i="2"/>
  <c r="G117" i="2"/>
  <c r="H117" i="2"/>
  <c r="I117" i="2"/>
  <c r="J117" i="2"/>
  <c r="D118" i="2"/>
  <c r="E118" i="2"/>
  <c r="G118" i="2"/>
  <c r="H118" i="2"/>
  <c r="I118" i="2"/>
  <c r="J118" i="2"/>
  <c r="D119" i="2"/>
  <c r="E119" i="2"/>
  <c r="G119" i="2"/>
  <c r="H119" i="2"/>
  <c r="I119" i="2"/>
  <c r="J119" i="2"/>
  <c r="D120" i="2"/>
  <c r="E120" i="2"/>
  <c r="G120" i="2"/>
  <c r="H120" i="2"/>
  <c r="I120" i="2"/>
  <c r="J120" i="2"/>
  <c r="D121" i="2"/>
  <c r="E121" i="2"/>
  <c r="F121" i="2"/>
  <c r="G121" i="2"/>
  <c r="H121" i="2"/>
  <c r="I121" i="2"/>
  <c r="J121" i="2"/>
  <c r="D122" i="2"/>
  <c r="E122" i="2"/>
  <c r="G122" i="2"/>
  <c r="H122" i="2"/>
  <c r="I122" i="2"/>
  <c r="J122" i="2"/>
  <c r="D123" i="2"/>
  <c r="E123" i="2"/>
  <c r="G123" i="2"/>
  <c r="H123" i="2"/>
  <c r="I123" i="2"/>
  <c r="J123" i="2"/>
  <c r="D124" i="2"/>
  <c r="E124" i="2"/>
  <c r="F124" i="2"/>
  <c r="G124" i="2"/>
  <c r="H124" i="2"/>
  <c r="I124" i="2"/>
  <c r="J124" i="2"/>
  <c r="D125" i="2"/>
  <c r="E125" i="2"/>
  <c r="G125" i="2"/>
  <c r="H125" i="2"/>
  <c r="I125" i="2"/>
  <c r="J125" i="2"/>
  <c r="D126" i="2"/>
  <c r="E126" i="2"/>
  <c r="F126" i="2"/>
  <c r="G126" i="2"/>
  <c r="H126" i="2"/>
  <c r="I126" i="2"/>
  <c r="J126" i="2"/>
  <c r="D127" i="2"/>
  <c r="G127" i="2"/>
  <c r="H127" i="2"/>
  <c r="I127" i="2"/>
  <c r="J127" i="2"/>
  <c r="D128" i="2"/>
  <c r="E128" i="2"/>
  <c r="G128" i="2"/>
  <c r="H128" i="2"/>
  <c r="I128" i="2"/>
  <c r="J128" i="2"/>
  <c r="D129" i="2"/>
  <c r="E129" i="2"/>
  <c r="G129" i="2"/>
  <c r="H129" i="2"/>
  <c r="I129" i="2"/>
  <c r="J129" i="2"/>
  <c r="D130" i="2"/>
  <c r="E130" i="2"/>
  <c r="G130" i="2"/>
  <c r="H130" i="2"/>
  <c r="I130" i="2"/>
  <c r="J130" i="2"/>
  <c r="D131" i="2"/>
  <c r="E131" i="2"/>
  <c r="F131" i="2"/>
  <c r="G131" i="2"/>
  <c r="H131" i="2"/>
  <c r="I131" i="2"/>
  <c r="J131" i="2"/>
  <c r="D132" i="2"/>
  <c r="E132" i="2"/>
  <c r="F132" i="2"/>
  <c r="G132" i="2"/>
  <c r="H132" i="2"/>
  <c r="I132" i="2"/>
  <c r="J132" i="2"/>
  <c r="D133" i="2"/>
  <c r="E133" i="2"/>
  <c r="F133" i="2"/>
  <c r="G133" i="2"/>
  <c r="H133" i="2"/>
  <c r="I133" i="2"/>
  <c r="J133" i="2"/>
  <c r="D134" i="2"/>
  <c r="E134" i="2"/>
  <c r="F134" i="2"/>
  <c r="G134" i="2"/>
  <c r="H134" i="2"/>
  <c r="I134" i="2"/>
  <c r="J134" i="2"/>
  <c r="D135" i="2"/>
  <c r="E135" i="2"/>
  <c r="G135" i="2"/>
  <c r="H135" i="2"/>
  <c r="I135" i="2"/>
  <c r="J135" i="2"/>
  <c r="D136" i="2"/>
  <c r="E136" i="2"/>
  <c r="G136" i="2"/>
  <c r="H136" i="2"/>
  <c r="I136" i="2"/>
  <c r="J136" i="2"/>
  <c r="D137" i="2"/>
  <c r="E137" i="2"/>
  <c r="G137" i="2"/>
  <c r="H137" i="2"/>
  <c r="I137" i="2"/>
  <c r="J137" i="2"/>
  <c r="D138" i="2"/>
  <c r="E138" i="2"/>
  <c r="F138" i="2"/>
  <c r="G138" i="2"/>
  <c r="H138" i="2"/>
  <c r="I138" i="2"/>
  <c r="J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D141" i="2"/>
  <c r="E141" i="2"/>
  <c r="G141" i="2"/>
  <c r="H141" i="2"/>
  <c r="I141" i="2"/>
  <c r="J141" i="2"/>
  <c r="D142" i="2"/>
  <c r="E142" i="2"/>
  <c r="G142" i="2"/>
  <c r="H142" i="2"/>
  <c r="I142" i="2"/>
  <c r="J142" i="2"/>
  <c r="D143" i="2"/>
  <c r="E143" i="2"/>
  <c r="G143" i="2"/>
  <c r="H143" i="2"/>
  <c r="I143" i="2"/>
  <c r="J143" i="2"/>
  <c r="D144" i="2"/>
  <c r="E144" i="2"/>
  <c r="G144" i="2"/>
  <c r="H144" i="2"/>
  <c r="I144" i="2"/>
  <c r="J144" i="2"/>
  <c r="D145" i="2"/>
  <c r="E145" i="2"/>
  <c r="F145" i="2"/>
  <c r="G145" i="2"/>
  <c r="H145" i="2"/>
  <c r="I145" i="2"/>
  <c r="J145" i="2"/>
  <c r="D146" i="2"/>
  <c r="E146" i="2"/>
  <c r="G146" i="2"/>
  <c r="H146" i="2"/>
  <c r="I146" i="2"/>
  <c r="J146" i="2"/>
  <c r="D147" i="2"/>
  <c r="E147" i="2"/>
  <c r="G147" i="2"/>
  <c r="H147" i="2"/>
  <c r="I147" i="2"/>
  <c r="J147" i="2"/>
  <c r="D148" i="2"/>
  <c r="E148" i="2"/>
  <c r="F148" i="2"/>
  <c r="G148" i="2"/>
  <c r="H148" i="2"/>
  <c r="I148" i="2"/>
  <c r="J148" i="2"/>
  <c r="D149" i="2"/>
  <c r="E149" i="2"/>
  <c r="G149" i="2"/>
  <c r="H149" i="2"/>
  <c r="I149" i="2"/>
  <c r="J149" i="2"/>
  <c r="D150" i="2"/>
  <c r="E150" i="2"/>
  <c r="G150" i="2"/>
  <c r="H150" i="2"/>
  <c r="I150" i="2"/>
  <c r="J150" i="2"/>
  <c r="D151" i="2"/>
  <c r="E151" i="2"/>
  <c r="G151" i="2"/>
  <c r="H151" i="2"/>
  <c r="I151" i="2"/>
  <c r="J151" i="2"/>
  <c r="D152" i="2"/>
  <c r="E152" i="2"/>
  <c r="G152" i="2"/>
  <c r="H152" i="2"/>
  <c r="I152" i="2"/>
  <c r="J152" i="2"/>
  <c r="D153" i="2"/>
  <c r="E153" i="2"/>
  <c r="F153" i="2"/>
  <c r="G153" i="2"/>
  <c r="H153" i="2"/>
  <c r="I153" i="2"/>
  <c r="J153" i="2"/>
  <c r="D154" i="2"/>
  <c r="E154" i="2"/>
  <c r="G154" i="2"/>
  <c r="H154" i="2"/>
  <c r="I154" i="2"/>
  <c r="J154" i="2"/>
  <c r="D155" i="2"/>
  <c r="E155" i="2"/>
  <c r="G155" i="2"/>
  <c r="H155" i="2"/>
  <c r="I155" i="2"/>
  <c r="J155" i="2"/>
  <c r="D156" i="2"/>
  <c r="E156" i="2"/>
  <c r="F156" i="2"/>
  <c r="G156" i="2"/>
  <c r="H156" i="2"/>
  <c r="I156" i="2"/>
  <c r="J156" i="2"/>
  <c r="D157" i="2"/>
  <c r="E157" i="2"/>
  <c r="F157" i="2"/>
  <c r="G157" i="2"/>
  <c r="H157" i="2"/>
  <c r="I157" i="2"/>
  <c r="J157" i="2"/>
  <c r="D158" i="2"/>
  <c r="E158" i="2"/>
  <c r="F158" i="2"/>
  <c r="G158" i="2"/>
  <c r="H158" i="2"/>
  <c r="I158" i="2"/>
  <c r="J158" i="2"/>
  <c r="D159" i="2"/>
  <c r="E159" i="2"/>
  <c r="G159" i="2"/>
  <c r="H159" i="2"/>
  <c r="I159" i="2"/>
  <c r="J159" i="2"/>
  <c r="D160" i="2"/>
  <c r="E160" i="2"/>
  <c r="G160" i="2"/>
  <c r="H160" i="2"/>
  <c r="I160" i="2"/>
  <c r="J160" i="2"/>
  <c r="D161" i="2"/>
  <c r="E161" i="2"/>
  <c r="G161" i="2"/>
  <c r="H161" i="2"/>
  <c r="I161" i="2"/>
  <c r="J161" i="2"/>
  <c r="D162" i="2"/>
  <c r="E162" i="2"/>
  <c r="F162" i="2"/>
  <c r="G162" i="2"/>
  <c r="H162" i="2"/>
  <c r="I162" i="2"/>
  <c r="J162" i="2"/>
  <c r="D163" i="2"/>
  <c r="E163" i="2"/>
  <c r="F163" i="2"/>
  <c r="G163" i="2"/>
  <c r="H163" i="2"/>
  <c r="I163" i="2"/>
  <c r="J163" i="2"/>
  <c r="D164" i="2"/>
  <c r="E164" i="2"/>
  <c r="F164" i="2"/>
  <c r="G164" i="2"/>
  <c r="H164" i="2"/>
  <c r="I164" i="2"/>
  <c r="J164" i="2"/>
  <c r="D165" i="2"/>
  <c r="E165" i="2"/>
  <c r="G165" i="2"/>
  <c r="H165" i="2"/>
  <c r="I165" i="2"/>
  <c r="J165" i="2"/>
  <c r="D166" i="2"/>
  <c r="E166" i="2"/>
  <c r="G166" i="2"/>
  <c r="H166" i="2"/>
  <c r="I166" i="2"/>
  <c r="J166" i="2"/>
  <c r="D167" i="2"/>
  <c r="E167" i="2"/>
  <c r="G167" i="2"/>
  <c r="H167" i="2"/>
  <c r="I167" i="2"/>
  <c r="J167" i="2"/>
  <c r="D168" i="2"/>
  <c r="E168" i="2"/>
  <c r="G168" i="2"/>
  <c r="H168" i="2"/>
  <c r="I168" i="2"/>
  <c r="J168" i="2"/>
  <c r="D169" i="2"/>
  <c r="E169" i="2"/>
  <c r="G169" i="2"/>
  <c r="H169" i="2"/>
  <c r="I169" i="2"/>
  <c r="J169" i="2"/>
  <c r="D170" i="2"/>
  <c r="E170" i="2"/>
  <c r="G170" i="2"/>
  <c r="H170" i="2"/>
  <c r="I170" i="2"/>
  <c r="J170" i="2"/>
  <c r="D171" i="2"/>
  <c r="E171" i="2"/>
  <c r="G171" i="2"/>
  <c r="H171" i="2"/>
  <c r="I171" i="2"/>
  <c r="J171" i="2"/>
  <c r="D172" i="2"/>
  <c r="E172" i="2"/>
  <c r="F172" i="2"/>
  <c r="G172" i="2"/>
  <c r="H172" i="2"/>
  <c r="I172" i="2"/>
  <c r="J172" i="2"/>
  <c r="I116" i="2"/>
  <c r="J116" i="2"/>
  <c r="F161" i="2"/>
  <c r="F155" i="2"/>
  <c r="F154" i="2"/>
  <c r="F150" i="2"/>
  <c r="F149" i="2"/>
  <c r="F147" i="2"/>
  <c r="F146" i="2"/>
  <c r="F142" i="2"/>
  <c r="F141" i="2"/>
  <c r="F137" i="2"/>
  <c r="F129" i="2"/>
  <c r="F128" i="2"/>
  <c r="F125" i="2"/>
  <c r="F123" i="2"/>
  <c r="F122" i="2"/>
  <c r="F169" i="2"/>
  <c r="F168" i="2"/>
  <c r="F167" i="2"/>
  <c r="F166" i="2"/>
  <c r="F165" i="2"/>
  <c r="F120" i="2"/>
  <c r="F119" i="2"/>
  <c r="F118" i="2"/>
  <c r="F117" i="2"/>
  <c r="F171" i="2"/>
  <c r="F170" i="2"/>
  <c r="F152" i="2"/>
  <c r="F151" i="2"/>
  <c r="F136" i="2"/>
  <c r="F135" i="2"/>
  <c r="F160" i="2"/>
  <c r="F159" i="2"/>
  <c r="F144" i="2"/>
  <c r="F143" i="2"/>
  <c r="F130" i="2"/>
  <c r="CK28" i="1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W116" i="2"/>
  <c r="W114" i="2"/>
  <c r="U116" i="2"/>
  <c r="V116" i="2"/>
  <c r="U114" i="2"/>
  <c r="V114" i="2"/>
  <c r="T116" i="2"/>
  <c r="S114" i="2"/>
  <c r="T114" i="2"/>
  <c r="H116" i="2"/>
  <c r="G116" i="2"/>
  <c r="E116" i="2"/>
  <c r="D116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5" i="2"/>
  <c r="W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102" i="2"/>
  <c r="V102" i="2"/>
  <c r="U103" i="2"/>
  <c r="V103" i="2"/>
  <c r="U104" i="2"/>
  <c r="V104" i="2"/>
  <c r="U105" i="2"/>
  <c r="V105" i="2"/>
  <c r="U106" i="2"/>
  <c r="V106" i="2"/>
  <c r="U107" i="2"/>
  <c r="V107" i="2"/>
  <c r="U108" i="2"/>
  <c r="V108" i="2"/>
  <c r="U109" i="2"/>
  <c r="V109" i="2"/>
  <c r="U110" i="2"/>
  <c r="V110" i="2"/>
  <c r="U111" i="2"/>
  <c r="V111" i="2"/>
  <c r="U112" i="2"/>
  <c r="V112" i="2"/>
  <c r="U113" i="2"/>
  <c r="V113" i="2"/>
  <c r="U115" i="2"/>
  <c r="V115" i="2"/>
  <c r="U59" i="2"/>
  <c r="V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5" i="2"/>
  <c r="T115" i="2"/>
  <c r="S59" i="2"/>
  <c r="T59" i="2"/>
  <c r="S22" i="2"/>
  <c r="T2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2" i="2"/>
  <c r="T2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J3" i="2"/>
  <c r="J4" i="2"/>
  <c r="J5" i="2"/>
  <c r="J6" i="2"/>
  <c r="J7" i="2"/>
  <c r="J8" i="2"/>
  <c r="J9" i="2"/>
  <c r="J2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R9" i="2"/>
  <c r="R15" i="2"/>
  <c r="R18" i="2"/>
  <c r="I59" i="2"/>
  <c r="H59" i="2"/>
  <c r="G59" i="2"/>
  <c r="G57" i="2"/>
  <c r="E59" i="2"/>
  <c r="E60" i="2"/>
  <c r="E61" i="2"/>
  <c r="E62" i="2"/>
  <c r="E63" i="2"/>
  <c r="E64" i="2"/>
  <c r="D64" i="2"/>
  <c r="F64" i="2"/>
  <c r="E65" i="2"/>
  <c r="E66" i="2"/>
  <c r="E67" i="2"/>
  <c r="E68" i="2"/>
  <c r="E69" i="2"/>
  <c r="E70" i="2"/>
  <c r="E71" i="2"/>
  <c r="E72" i="2"/>
  <c r="E73" i="2"/>
  <c r="E74" i="2"/>
  <c r="E75" i="2"/>
  <c r="E76" i="2"/>
  <c r="D76" i="2"/>
  <c r="F76" i="2"/>
  <c r="E77" i="2"/>
  <c r="E78" i="2"/>
  <c r="E79" i="2"/>
  <c r="E80" i="2"/>
  <c r="E81" i="2"/>
  <c r="D81" i="2"/>
  <c r="F81" i="2"/>
  <c r="E82" i="2"/>
  <c r="D82" i="2"/>
  <c r="F82" i="2"/>
  <c r="E83" i="2"/>
  <c r="E84" i="2"/>
  <c r="E85" i="2"/>
  <c r="E86" i="2"/>
  <c r="E87" i="2"/>
  <c r="E88" i="2"/>
  <c r="D88" i="2"/>
  <c r="F88" i="2"/>
  <c r="E89" i="2"/>
  <c r="E90" i="2"/>
  <c r="E91" i="2"/>
  <c r="E92" i="2"/>
  <c r="E93" i="2"/>
  <c r="E94" i="2"/>
  <c r="E95" i="2"/>
  <c r="E96" i="2"/>
  <c r="E97" i="2"/>
  <c r="E98" i="2"/>
  <c r="E99" i="2"/>
  <c r="E100" i="2"/>
  <c r="D100" i="2"/>
  <c r="F100" i="2"/>
  <c r="E101" i="2"/>
  <c r="E102" i="2"/>
  <c r="E103" i="2"/>
  <c r="E104" i="2"/>
  <c r="E105" i="2"/>
  <c r="D105" i="2"/>
  <c r="F105" i="2"/>
  <c r="E106" i="2"/>
  <c r="D106" i="2"/>
  <c r="F106" i="2"/>
  <c r="E107" i="2"/>
  <c r="E108" i="2"/>
  <c r="E109" i="2"/>
  <c r="E110" i="2"/>
  <c r="E111" i="2"/>
  <c r="E112" i="2"/>
  <c r="D112" i="2"/>
  <c r="F112" i="2"/>
  <c r="E113" i="2"/>
  <c r="E114" i="2"/>
  <c r="E115" i="2"/>
  <c r="E58" i="2"/>
  <c r="D60" i="2"/>
  <c r="D61" i="2"/>
  <c r="D62" i="2"/>
  <c r="D63" i="2"/>
  <c r="D65" i="2"/>
  <c r="D66" i="2"/>
  <c r="D67" i="2"/>
  <c r="D68" i="2"/>
  <c r="D69" i="2"/>
  <c r="D70" i="2"/>
  <c r="D71" i="2"/>
  <c r="D72" i="2"/>
  <c r="D73" i="2"/>
  <c r="D74" i="2"/>
  <c r="D75" i="2"/>
  <c r="D77" i="2"/>
  <c r="D78" i="2"/>
  <c r="D79" i="2"/>
  <c r="D80" i="2"/>
  <c r="D83" i="2"/>
  <c r="D84" i="2"/>
  <c r="D85" i="2"/>
  <c r="F85" i="2"/>
  <c r="D86" i="2"/>
  <c r="D87" i="2"/>
  <c r="D89" i="2"/>
  <c r="D90" i="2"/>
  <c r="D91" i="2"/>
  <c r="D92" i="2"/>
  <c r="D93" i="2"/>
  <c r="D94" i="2"/>
  <c r="D95" i="2"/>
  <c r="D96" i="2"/>
  <c r="D97" i="2"/>
  <c r="D98" i="2"/>
  <c r="D99" i="2"/>
  <c r="D101" i="2"/>
  <c r="D102" i="2"/>
  <c r="D103" i="2"/>
  <c r="D104" i="2"/>
  <c r="D107" i="2"/>
  <c r="D108" i="2"/>
  <c r="D109" i="2"/>
  <c r="F109" i="2"/>
  <c r="D110" i="2"/>
  <c r="D111" i="2"/>
  <c r="D113" i="2"/>
  <c r="D114" i="2"/>
  <c r="D115" i="2"/>
  <c r="D59" i="2"/>
  <c r="D5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Q15" i="2"/>
  <c r="H16" i="2"/>
  <c r="H17" i="2"/>
  <c r="H18" i="2"/>
  <c r="H19" i="2"/>
  <c r="H20" i="2"/>
  <c r="H21" i="2"/>
  <c r="Q21" i="2"/>
  <c r="H22" i="2"/>
  <c r="H23" i="2"/>
  <c r="H24" i="2"/>
  <c r="H25" i="2"/>
  <c r="H26" i="2"/>
  <c r="Q26" i="2"/>
  <c r="H27" i="2"/>
  <c r="Q27" i="2"/>
  <c r="H28" i="2"/>
  <c r="H29" i="2"/>
  <c r="H30" i="2"/>
  <c r="H31" i="2"/>
  <c r="H32" i="2"/>
  <c r="Q32" i="2"/>
  <c r="H33" i="2"/>
  <c r="Q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Q53" i="2"/>
  <c r="H54" i="2"/>
  <c r="H55" i="2"/>
  <c r="H56" i="2"/>
  <c r="H57" i="2"/>
  <c r="H58" i="2"/>
  <c r="Q58" i="2"/>
  <c r="H2" i="2"/>
  <c r="G3" i="2"/>
  <c r="G4" i="2"/>
  <c r="G5" i="2"/>
  <c r="P5" i="2"/>
  <c r="P62" i="2"/>
  <c r="G6" i="2"/>
  <c r="G7" i="2"/>
  <c r="G8" i="2"/>
  <c r="G9" i="2"/>
  <c r="G10" i="2"/>
  <c r="G11" i="2"/>
  <c r="G12" i="2"/>
  <c r="G13" i="2"/>
  <c r="G14" i="2"/>
  <c r="G15" i="2"/>
  <c r="P15" i="2"/>
  <c r="P72" i="2"/>
  <c r="G16" i="2"/>
  <c r="G17" i="2"/>
  <c r="G18" i="2"/>
  <c r="P18" i="2"/>
  <c r="G19" i="2"/>
  <c r="G20" i="2"/>
  <c r="G21" i="2"/>
  <c r="P21" i="2"/>
  <c r="P78" i="2"/>
  <c r="G22" i="2"/>
  <c r="G23" i="2"/>
  <c r="G24" i="2"/>
  <c r="G25" i="2"/>
  <c r="G26" i="2"/>
  <c r="G27" i="2"/>
  <c r="P27" i="2"/>
  <c r="G28" i="2"/>
  <c r="G29" i="2"/>
  <c r="G30" i="2"/>
  <c r="G31" i="2"/>
  <c r="G32" i="2"/>
  <c r="P32" i="2"/>
  <c r="G33" i="2"/>
  <c r="P33" i="2"/>
  <c r="P90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P53" i="2"/>
  <c r="P110" i="2"/>
  <c r="G54" i="2"/>
  <c r="G55" i="2"/>
  <c r="G56" i="2"/>
  <c r="G58" i="2"/>
  <c r="P58" i="2"/>
  <c r="G2" i="2"/>
  <c r="U3" i="2"/>
  <c r="V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2" i="2"/>
  <c r="V2" i="2"/>
  <c r="Q18" i="2"/>
  <c r="Q132" i="2"/>
  <c r="P19" i="2"/>
  <c r="P76" i="2"/>
  <c r="Q19" i="2"/>
  <c r="Q133" i="2"/>
  <c r="P26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2" i="2"/>
  <c r="E57" i="2"/>
  <c r="D57" i="2"/>
  <c r="F5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D20" i="2"/>
  <c r="F20" i="2"/>
  <c r="E21" i="2"/>
  <c r="E22" i="2"/>
  <c r="E23" i="2"/>
  <c r="E24" i="2"/>
  <c r="E25" i="2"/>
  <c r="D25" i="2"/>
  <c r="F25" i="2"/>
  <c r="E26" i="2"/>
  <c r="D26" i="2"/>
  <c r="F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D44" i="2"/>
  <c r="F44" i="2"/>
  <c r="E45" i="2"/>
  <c r="E46" i="2"/>
  <c r="E47" i="2"/>
  <c r="E48" i="2"/>
  <c r="E49" i="2"/>
  <c r="D49" i="2"/>
  <c r="F49" i="2"/>
  <c r="E50" i="2"/>
  <c r="D50" i="2"/>
  <c r="F50" i="2"/>
  <c r="E51" i="2"/>
  <c r="E52" i="2"/>
  <c r="D52" i="2"/>
  <c r="F52" i="2"/>
  <c r="E53" i="2"/>
  <c r="E54" i="2"/>
  <c r="E55" i="2"/>
  <c r="E5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1" i="2"/>
  <c r="D22" i="2"/>
  <c r="D23" i="2"/>
  <c r="D24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5" i="2"/>
  <c r="D46" i="2"/>
  <c r="D47" i="2"/>
  <c r="D48" i="2"/>
  <c r="D51" i="2"/>
  <c r="D53" i="2"/>
  <c r="D54" i="2"/>
  <c r="D55" i="2"/>
  <c r="D56" i="2"/>
  <c r="D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B2" i="2"/>
  <c r="A2" i="2"/>
  <c r="R26" i="2"/>
  <c r="F36" i="2"/>
  <c r="F12" i="2"/>
  <c r="F97" i="2"/>
  <c r="F86" i="2"/>
  <c r="F113" i="2"/>
  <c r="F89" i="2"/>
  <c r="F77" i="2"/>
  <c r="F65" i="2"/>
  <c r="Q129" i="2"/>
  <c r="Q72" i="2"/>
  <c r="Q24" i="2"/>
  <c r="Q138" i="2"/>
  <c r="F101" i="2"/>
  <c r="F58" i="2"/>
  <c r="F104" i="2"/>
  <c r="F98" i="2"/>
  <c r="F92" i="2"/>
  <c r="F80" i="2"/>
  <c r="F74" i="2"/>
  <c r="F68" i="2"/>
  <c r="R47" i="2"/>
  <c r="R104" i="2"/>
  <c r="F116" i="2"/>
  <c r="F42" i="2"/>
  <c r="F41" i="2"/>
  <c r="F17" i="2"/>
  <c r="F34" i="2"/>
  <c r="F28" i="2"/>
  <c r="F10" i="2"/>
  <c r="F4" i="2"/>
  <c r="F70" i="2"/>
  <c r="F73" i="2"/>
  <c r="F61" i="2"/>
  <c r="F18" i="2"/>
  <c r="O18" i="2"/>
  <c r="O75" i="2"/>
  <c r="F33" i="2"/>
  <c r="F9" i="2"/>
  <c r="F93" i="2"/>
  <c r="F69" i="2"/>
  <c r="F114" i="2"/>
  <c r="F108" i="2"/>
  <c r="F102" i="2"/>
  <c r="F96" i="2"/>
  <c r="F90" i="2"/>
  <c r="F84" i="2"/>
  <c r="F72" i="2"/>
  <c r="F66" i="2"/>
  <c r="F60" i="2"/>
  <c r="Q146" i="2"/>
  <c r="Q89" i="2"/>
  <c r="F2" i="2"/>
  <c r="F71" i="2"/>
  <c r="F56" i="2"/>
  <c r="F48" i="2"/>
  <c r="F40" i="2"/>
  <c r="F32" i="2"/>
  <c r="F24" i="2"/>
  <c r="F16" i="2"/>
  <c r="F8" i="2"/>
  <c r="F110" i="2"/>
  <c r="F94" i="2"/>
  <c r="F78" i="2"/>
  <c r="F62" i="2"/>
  <c r="F103" i="2"/>
  <c r="F63" i="2"/>
  <c r="F55" i="2"/>
  <c r="F47" i="2"/>
  <c r="F39" i="2"/>
  <c r="F31" i="2"/>
  <c r="F23" i="2"/>
  <c r="F15" i="2"/>
  <c r="O15" i="2"/>
  <c r="O72" i="2"/>
  <c r="F7" i="2"/>
  <c r="R22" i="2"/>
  <c r="F79" i="2"/>
  <c r="F54" i="2"/>
  <c r="F30" i="2"/>
  <c r="F6" i="2"/>
  <c r="F53" i="2"/>
  <c r="F45" i="2"/>
  <c r="F37" i="2"/>
  <c r="F29" i="2"/>
  <c r="F21" i="2"/>
  <c r="F13" i="2"/>
  <c r="F5" i="2"/>
  <c r="F59" i="2"/>
  <c r="R42" i="2"/>
  <c r="R99" i="2"/>
  <c r="F95" i="2"/>
  <c r="F46" i="2"/>
  <c r="F22" i="2"/>
  <c r="P2" i="2"/>
  <c r="P59" i="2"/>
  <c r="Q17" i="2"/>
  <c r="F111" i="2"/>
  <c r="F87" i="2"/>
  <c r="F38" i="2"/>
  <c r="F14" i="2"/>
  <c r="F51" i="2"/>
  <c r="F43" i="2"/>
  <c r="F35" i="2"/>
  <c r="F27" i="2"/>
  <c r="F19" i="2"/>
  <c r="F11" i="2"/>
  <c r="F3" i="2"/>
  <c r="P57" i="2"/>
  <c r="P114" i="2"/>
  <c r="P49" i="2"/>
  <c r="P106" i="2"/>
  <c r="P41" i="2"/>
  <c r="P98" i="2"/>
  <c r="P25" i="2"/>
  <c r="P82" i="2"/>
  <c r="P17" i="2"/>
  <c r="P74" i="2"/>
  <c r="P24" i="2"/>
  <c r="P81" i="2"/>
  <c r="Q39" i="2"/>
  <c r="Q153" i="2"/>
  <c r="O132" i="2"/>
  <c r="P75" i="2"/>
  <c r="P132" i="2"/>
  <c r="Q172" i="2"/>
  <c r="Q115" i="2"/>
  <c r="O129" i="2"/>
  <c r="Q167" i="2"/>
  <c r="Q110" i="2"/>
  <c r="Q78" i="2"/>
  <c r="Q135" i="2"/>
  <c r="R79" i="2"/>
  <c r="R136" i="2"/>
  <c r="P84" i="2"/>
  <c r="P141" i="2"/>
  <c r="R156" i="2"/>
  <c r="Q74" i="2"/>
  <c r="Q131" i="2"/>
  <c r="Q141" i="2"/>
  <c r="Q84" i="2"/>
  <c r="P115" i="2"/>
  <c r="P172" i="2"/>
  <c r="Q140" i="2"/>
  <c r="Q83" i="2"/>
  <c r="K55" i="2"/>
  <c r="M55" i="2"/>
  <c r="N55" i="2"/>
  <c r="L55" i="2"/>
  <c r="M51" i="2"/>
  <c r="N51" i="2"/>
  <c r="K51" i="2"/>
  <c r="L51" i="2"/>
  <c r="M47" i="2"/>
  <c r="N47" i="2"/>
  <c r="K47" i="2"/>
  <c r="L47" i="2"/>
  <c r="K43" i="2"/>
  <c r="L43" i="2"/>
  <c r="M43" i="2"/>
  <c r="N43" i="2"/>
  <c r="K39" i="2"/>
  <c r="M39" i="2"/>
  <c r="N39" i="2"/>
  <c r="L39" i="2"/>
  <c r="K35" i="2"/>
  <c r="L35" i="2"/>
  <c r="M35" i="2"/>
  <c r="N35" i="2"/>
  <c r="M31" i="2"/>
  <c r="N31" i="2"/>
  <c r="L31" i="2"/>
  <c r="K31" i="2"/>
  <c r="K27" i="2"/>
  <c r="L27" i="2"/>
  <c r="M27" i="2"/>
  <c r="N27" i="2"/>
  <c r="M19" i="2"/>
  <c r="N19" i="2"/>
  <c r="K19" i="2"/>
  <c r="L19" i="2"/>
  <c r="K15" i="2"/>
  <c r="M15" i="2"/>
  <c r="N15" i="2"/>
  <c r="L15" i="2"/>
  <c r="M11" i="2"/>
  <c r="N11" i="2"/>
  <c r="K11" i="2"/>
  <c r="L11" i="2"/>
  <c r="M7" i="2"/>
  <c r="N7" i="2"/>
  <c r="K7" i="2"/>
  <c r="L7" i="2"/>
  <c r="K3" i="2"/>
  <c r="M3" i="2"/>
  <c r="N3" i="2"/>
  <c r="L3" i="2"/>
  <c r="Q75" i="2"/>
  <c r="K58" i="2"/>
  <c r="L58" i="2"/>
  <c r="M58" i="2"/>
  <c r="N58" i="2"/>
  <c r="M54" i="2"/>
  <c r="N54" i="2"/>
  <c r="L54" i="2"/>
  <c r="K54" i="2"/>
  <c r="K50" i="2"/>
  <c r="M50" i="2"/>
  <c r="N50" i="2"/>
  <c r="L50" i="2"/>
  <c r="L46" i="2"/>
  <c r="M46" i="2"/>
  <c r="N46" i="2"/>
  <c r="K46" i="2"/>
  <c r="M42" i="2"/>
  <c r="N42" i="2"/>
  <c r="K42" i="2"/>
  <c r="L42" i="2"/>
  <c r="K38" i="2"/>
  <c r="M38" i="2"/>
  <c r="N38" i="2"/>
  <c r="L38" i="2"/>
  <c r="K34" i="2"/>
  <c r="L34" i="2"/>
  <c r="M34" i="2"/>
  <c r="N34" i="2"/>
  <c r="M30" i="2"/>
  <c r="N30" i="2"/>
  <c r="K30" i="2"/>
  <c r="L30" i="2"/>
  <c r="K26" i="2"/>
  <c r="L26" i="2"/>
  <c r="M26" i="2"/>
  <c r="N26" i="2"/>
  <c r="M22" i="2"/>
  <c r="N22" i="2"/>
  <c r="L22" i="2"/>
  <c r="K22" i="2"/>
  <c r="K18" i="2"/>
  <c r="M18" i="2"/>
  <c r="N18" i="2"/>
  <c r="L18" i="2"/>
  <c r="K14" i="2"/>
  <c r="L14" i="2"/>
  <c r="M14" i="2"/>
  <c r="N14" i="2"/>
  <c r="K10" i="2"/>
  <c r="L10" i="2"/>
  <c r="M10" i="2"/>
  <c r="N10" i="2"/>
  <c r="M6" i="2"/>
  <c r="N6" i="2"/>
  <c r="L6" i="2"/>
  <c r="K6" i="2"/>
  <c r="P83" i="2"/>
  <c r="P140" i="2"/>
  <c r="R75" i="2"/>
  <c r="R132" i="2"/>
  <c r="P171" i="2"/>
  <c r="P163" i="2"/>
  <c r="P147" i="2"/>
  <c r="P139" i="2"/>
  <c r="R66" i="2"/>
  <c r="R123" i="2"/>
  <c r="M53" i="2"/>
  <c r="N53" i="2"/>
  <c r="L53" i="2"/>
  <c r="K53" i="2"/>
  <c r="K41" i="2"/>
  <c r="L41" i="2"/>
  <c r="M41" i="2"/>
  <c r="N41" i="2"/>
  <c r="K33" i="2"/>
  <c r="L33" i="2"/>
  <c r="M33" i="2"/>
  <c r="N33" i="2"/>
  <c r="M29" i="2"/>
  <c r="N29" i="2"/>
  <c r="L29" i="2"/>
  <c r="K29" i="2"/>
  <c r="K25" i="2"/>
  <c r="L25" i="2"/>
  <c r="M25" i="2"/>
  <c r="N25" i="2"/>
  <c r="M21" i="2"/>
  <c r="N21" i="2"/>
  <c r="L21" i="2"/>
  <c r="K21" i="2"/>
  <c r="K17" i="2"/>
  <c r="L17" i="2"/>
  <c r="M17" i="2"/>
  <c r="N17" i="2"/>
  <c r="M13" i="2"/>
  <c r="N13" i="2"/>
  <c r="L13" i="2"/>
  <c r="K13" i="2"/>
  <c r="K9" i="2"/>
  <c r="L9" i="2"/>
  <c r="M9" i="2"/>
  <c r="N9" i="2"/>
  <c r="M5" i="2"/>
  <c r="N5" i="2"/>
  <c r="L5" i="2"/>
  <c r="K5" i="2"/>
  <c r="Q47" i="2"/>
  <c r="Q57" i="2"/>
  <c r="Q49" i="2"/>
  <c r="Q41" i="2"/>
  <c r="Q90" i="2"/>
  <c r="Q147" i="2"/>
  <c r="Q25" i="2"/>
  <c r="Q3" i="2"/>
  <c r="F115" i="2"/>
  <c r="F107" i="2"/>
  <c r="F99" i="2"/>
  <c r="F91" i="2"/>
  <c r="F83" i="2"/>
  <c r="F75" i="2"/>
  <c r="F67" i="2"/>
  <c r="P129" i="2"/>
  <c r="R161" i="2"/>
  <c r="M37" i="2"/>
  <c r="N37" i="2"/>
  <c r="L37" i="2"/>
  <c r="K37" i="2"/>
  <c r="P89" i="2"/>
  <c r="P146" i="2"/>
  <c r="K57" i="2"/>
  <c r="L57" i="2"/>
  <c r="M57" i="2"/>
  <c r="N57" i="2"/>
  <c r="M45" i="2"/>
  <c r="N45" i="2"/>
  <c r="L45" i="2"/>
  <c r="K45" i="2"/>
  <c r="L56" i="2"/>
  <c r="M56" i="2"/>
  <c r="N56" i="2"/>
  <c r="K56" i="2"/>
  <c r="K52" i="2"/>
  <c r="L52" i="2"/>
  <c r="M52" i="2"/>
  <c r="N52" i="2"/>
  <c r="L48" i="2"/>
  <c r="M48" i="2"/>
  <c r="N48" i="2"/>
  <c r="K48" i="2"/>
  <c r="K44" i="2"/>
  <c r="L44" i="2"/>
  <c r="M44" i="2"/>
  <c r="N44" i="2"/>
  <c r="L40" i="2"/>
  <c r="M40" i="2"/>
  <c r="N40" i="2"/>
  <c r="K40" i="2"/>
  <c r="K36" i="2"/>
  <c r="L36" i="2"/>
  <c r="M36" i="2"/>
  <c r="N36" i="2"/>
  <c r="L32" i="2"/>
  <c r="M32" i="2"/>
  <c r="N32" i="2"/>
  <c r="K32" i="2"/>
  <c r="K28" i="2"/>
  <c r="L28" i="2"/>
  <c r="M28" i="2"/>
  <c r="N28" i="2"/>
  <c r="L24" i="2"/>
  <c r="M24" i="2"/>
  <c r="N24" i="2"/>
  <c r="K24" i="2"/>
  <c r="K20" i="2"/>
  <c r="L20" i="2"/>
  <c r="M20" i="2"/>
  <c r="N20" i="2"/>
  <c r="L16" i="2"/>
  <c r="M16" i="2"/>
  <c r="N16" i="2"/>
  <c r="K16" i="2"/>
  <c r="K12" i="2"/>
  <c r="L12" i="2"/>
  <c r="M12" i="2"/>
  <c r="N12" i="2"/>
  <c r="L8" i="2"/>
  <c r="M8" i="2"/>
  <c r="N8" i="2"/>
  <c r="K8" i="2"/>
  <c r="K4" i="2"/>
  <c r="L4" i="2"/>
  <c r="M4" i="2"/>
  <c r="N4" i="2"/>
  <c r="R3" i="2"/>
  <c r="Q81" i="2"/>
  <c r="R58" i="2"/>
  <c r="R50" i="2"/>
  <c r="R34" i="2"/>
  <c r="P167" i="2"/>
  <c r="P135" i="2"/>
  <c r="P119" i="2"/>
  <c r="K49" i="2"/>
  <c r="L49" i="2"/>
  <c r="M49" i="2"/>
  <c r="N49" i="2"/>
  <c r="M2" i="2"/>
  <c r="N2" i="2"/>
  <c r="L2" i="2"/>
  <c r="K2" i="2"/>
  <c r="R72" i="2"/>
  <c r="R129" i="2"/>
  <c r="K23" i="2"/>
  <c r="M23" i="2"/>
  <c r="N23" i="2"/>
  <c r="L23" i="2"/>
  <c r="R83" i="2"/>
  <c r="R140" i="2"/>
  <c r="Q76" i="2"/>
  <c r="P133" i="2"/>
  <c r="R10" i="2"/>
  <c r="R54" i="2"/>
  <c r="R51" i="2"/>
  <c r="R41" i="2"/>
  <c r="R36" i="2"/>
  <c r="R31" i="2"/>
  <c r="R21" i="2"/>
  <c r="R8" i="2"/>
  <c r="R40" i="2"/>
  <c r="R35" i="2"/>
  <c r="R30" i="2"/>
  <c r="R7" i="2"/>
  <c r="R57" i="2"/>
  <c r="R53" i="2"/>
  <c r="R46" i="2"/>
  <c r="R39" i="2"/>
  <c r="R29" i="2"/>
  <c r="R25" i="2"/>
  <c r="R14" i="2"/>
  <c r="R6" i="2"/>
  <c r="R49" i="2"/>
  <c r="R45" i="2"/>
  <c r="R28" i="2"/>
  <c r="R24" i="2"/>
  <c r="R20" i="2"/>
  <c r="R17" i="2"/>
  <c r="R13" i="2"/>
  <c r="R5" i="2"/>
  <c r="R56" i="2"/>
  <c r="R44" i="2"/>
  <c r="R38" i="2"/>
  <c r="R33" i="2"/>
  <c r="R27" i="2"/>
  <c r="R19" i="2"/>
  <c r="R12" i="2"/>
  <c r="R2" i="2"/>
  <c r="R48" i="2"/>
  <c r="R43" i="2"/>
  <c r="R32" i="2"/>
  <c r="R23" i="2"/>
  <c r="R16" i="2"/>
  <c r="R11" i="2"/>
  <c r="R4" i="2"/>
  <c r="R55" i="2"/>
  <c r="R52" i="2"/>
  <c r="R37" i="2"/>
  <c r="O24" i="2"/>
  <c r="Q55" i="2"/>
  <c r="Q50" i="2"/>
  <c r="Q42" i="2"/>
  <c r="Q34" i="2"/>
  <c r="Q29" i="2"/>
  <c r="Q9" i="2"/>
  <c r="Q52" i="2"/>
  <c r="Q44" i="2"/>
  <c r="Q36" i="2"/>
  <c r="Q31" i="2"/>
  <c r="Q2" i="2"/>
  <c r="Q54" i="2"/>
  <c r="Q28" i="2"/>
  <c r="Q14" i="2"/>
  <c r="Q8" i="2"/>
  <c r="Q46" i="2"/>
  <c r="Q38" i="2"/>
  <c r="Q23" i="2"/>
  <c r="Q16" i="2"/>
  <c r="Q56" i="2"/>
  <c r="Q51" i="2"/>
  <c r="Q43" i="2"/>
  <c r="Q35" i="2"/>
  <c r="Q30" i="2"/>
  <c r="Q10" i="2"/>
  <c r="Q48" i="2"/>
  <c r="Q40" i="2"/>
  <c r="Q20" i="2"/>
  <c r="Q13" i="2"/>
  <c r="Q45" i="2"/>
  <c r="Q37" i="2"/>
  <c r="Q22" i="2"/>
  <c r="Q11" i="2"/>
  <c r="Q5" i="2"/>
  <c r="Q7" i="2"/>
  <c r="Q12" i="2"/>
  <c r="Q4" i="2"/>
  <c r="Q6" i="2"/>
  <c r="P54" i="2"/>
  <c r="P48" i="2"/>
  <c r="P44" i="2"/>
  <c r="P38" i="2"/>
  <c r="P20" i="2"/>
  <c r="P47" i="2"/>
  <c r="P37" i="2"/>
  <c r="P35" i="2"/>
  <c r="P29" i="2"/>
  <c r="P23" i="2"/>
  <c r="P13" i="2"/>
  <c r="P7" i="2"/>
  <c r="P55" i="2"/>
  <c r="P45" i="2"/>
  <c r="P31" i="2"/>
  <c r="P9" i="2"/>
  <c r="P51" i="2"/>
  <c r="P39" i="2"/>
  <c r="P11" i="2"/>
  <c r="P43" i="2"/>
  <c r="P52" i="2"/>
  <c r="P46" i="2"/>
  <c r="P40" i="2"/>
  <c r="P34" i="2"/>
  <c r="P30" i="2"/>
  <c r="P28" i="2"/>
  <c r="P22" i="2"/>
  <c r="P16" i="2"/>
  <c r="P14" i="2"/>
  <c r="P12" i="2"/>
  <c r="P10" i="2"/>
  <c r="P8" i="2"/>
  <c r="P6" i="2"/>
  <c r="P56" i="2"/>
  <c r="P50" i="2"/>
  <c r="P42" i="2"/>
  <c r="P36" i="2"/>
  <c r="P4" i="2"/>
  <c r="P3" i="2"/>
  <c r="BY13" i="1"/>
  <c r="BX13" i="1"/>
  <c r="BW13" i="1"/>
  <c r="CL16" i="1"/>
  <c r="E127" i="2"/>
  <c r="F127" i="2"/>
  <c r="Q96" i="2"/>
  <c r="O26" i="2"/>
  <c r="P155" i="2"/>
  <c r="O56" i="2"/>
  <c r="O21" i="2"/>
  <c r="O33" i="2"/>
  <c r="O90" i="2"/>
  <c r="O57" i="2"/>
  <c r="O25" i="2"/>
  <c r="O82" i="2"/>
  <c r="P131" i="2"/>
  <c r="O43" i="2"/>
  <c r="O40" i="2"/>
  <c r="O31" i="2"/>
  <c r="O88" i="2"/>
  <c r="O51" i="2"/>
  <c r="O30" i="2"/>
  <c r="O87" i="2"/>
  <c r="O17" i="2"/>
  <c r="O11" i="2"/>
  <c r="O49" i="2"/>
  <c r="O52" i="2"/>
  <c r="O109" i="2"/>
  <c r="O54" i="2"/>
  <c r="O19" i="2"/>
  <c r="O133" i="2"/>
  <c r="O28" i="2"/>
  <c r="P116" i="2"/>
  <c r="O34" i="2"/>
  <c r="O44" i="2"/>
  <c r="O101" i="2"/>
  <c r="O41" i="2"/>
  <c r="O3" i="2"/>
  <c r="O117" i="2"/>
  <c r="O32" i="2"/>
  <c r="O23" i="2"/>
  <c r="O80" i="2"/>
  <c r="O2" i="2"/>
  <c r="O37" i="2"/>
  <c r="O12" i="2"/>
  <c r="O9" i="2"/>
  <c r="O66" i="2"/>
  <c r="O45" i="2"/>
  <c r="O22" i="2"/>
  <c r="O20" i="2"/>
  <c r="P138" i="2"/>
  <c r="O38" i="2"/>
  <c r="O47" i="2"/>
  <c r="O104" i="2"/>
  <c r="O55" i="2"/>
  <c r="O29" i="2"/>
  <c r="O13" i="2"/>
  <c r="O6" i="2"/>
  <c r="O120" i="2"/>
  <c r="O42" i="2"/>
  <c r="O156" i="2"/>
  <c r="O39" i="2"/>
  <c r="O153" i="2"/>
  <c r="O58" i="2"/>
  <c r="O115" i="2"/>
  <c r="O8" i="2"/>
  <c r="O53" i="2"/>
  <c r="O36" i="2"/>
  <c r="O93" i="2"/>
  <c r="O16" i="2"/>
  <c r="O10" i="2"/>
  <c r="O67" i="2"/>
  <c r="O46" i="2"/>
  <c r="O103" i="2"/>
  <c r="O35" i="2"/>
  <c r="O149" i="2"/>
  <c r="O48" i="2"/>
  <c r="O162" i="2"/>
  <c r="O5" i="2"/>
  <c r="O62" i="2"/>
  <c r="O27" i="2"/>
  <c r="O84" i="2"/>
  <c r="O14" i="2"/>
  <c r="O128" i="2"/>
  <c r="O7" i="2"/>
  <c r="O64" i="2"/>
  <c r="O50" i="2"/>
  <c r="O107" i="2"/>
  <c r="O4" i="2"/>
  <c r="O61" i="2"/>
  <c r="P107" i="2"/>
  <c r="P164" i="2"/>
  <c r="P70" i="2"/>
  <c r="P127" i="2"/>
  <c r="P101" i="2"/>
  <c r="P158" i="2"/>
  <c r="Q125" i="2"/>
  <c r="Q68" i="2"/>
  <c r="Q124" i="2"/>
  <c r="Q67" i="2"/>
  <c r="Q95" i="2"/>
  <c r="Q152" i="2"/>
  <c r="Q150" i="2"/>
  <c r="Q93" i="2"/>
  <c r="Q169" i="2"/>
  <c r="Q112" i="2"/>
  <c r="O98" i="2"/>
  <c r="O155" i="2"/>
  <c r="O60" i="2"/>
  <c r="O89" i="2"/>
  <c r="O146" i="2"/>
  <c r="R61" i="2"/>
  <c r="R118" i="2"/>
  <c r="R69" i="2"/>
  <c r="R126" i="2"/>
  <c r="R70" i="2"/>
  <c r="R127" i="2"/>
  <c r="R71" i="2"/>
  <c r="R128" i="2"/>
  <c r="R87" i="2"/>
  <c r="R144" i="2"/>
  <c r="R108" i="2"/>
  <c r="R165" i="2"/>
  <c r="R107" i="2"/>
  <c r="R164" i="2"/>
  <c r="Q163" i="2"/>
  <c r="Q106" i="2"/>
  <c r="O116" i="2"/>
  <c r="O59" i="2"/>
  <c r="P96" i="2"/>
  <c r="P153" i="2"/>
  <c r="P80" i="2"/>
  <c r="P137" i="2"/>
  <c r="P105" i="2"/>
  <c r="P162" i="2"/>
  <c r="Q79" i="2"/>
  <c r="Q136" i="2"/>
  <c r="Q87" i="2"/>
  <c r="Q144" i="2"/>
  <c r="Q160" i="2"/>
  <c r="Q103" i="2"/>
  <c r="Q158" i="2"/>
  <c r="Q101" i="2"/>
  <c r="O69" i="2"/>
  <c r="O126" i="2"/>
  <c r="O102" i="2"/>
  <c r="O159" i="2"/>
  <c r="O79" i="2"/>
  <c r="O136" i="2"/>
  <c r="O77" i="2"/>
  <c r="O134" i="2"/>
  <c r="R68" i="2"/>
  <c r="R125" i="2"/>
  <c r="R76" i="2"/>
  <c r="R133" i="2"/>
  <c r="R74" i="2"/>
  <c r="R131" i="2"/>
  <c r="R82" i="2"/>
  <c r="R139" i="2"/>
  <c r="R92" i="2"/>
  <c r="R149" i="2"/>
  <c r="R111" i="2"/>
  <c r="R168" i="2"/>
  <c r="R115" i="2"/>
  <c r="R172" i="2"/>
  <c r="Q171" i="2"/>
  <c r="Q114" i="2"/>
  <c r="O95" i="2"/>
  <c r="O152" i="2"/>
  <c r="P68" i="2"/>
  <c r="P125" i="2"/>
  <c r="P87" i="2"/>
  <c r="P144" i="2"/>
  <c r="P108" i="2"/>
  <c r="P165" i="2"/>
  <c r="P86" i="2"/>
  <c r="P143" i="2"/>
  <c r="P111" i="2"/>
  <c r="P168" i="2"/>
  <c r="Q94" i="2"/>
  <c r="Q151" i="2"/>
  <c r="Q149" i="2"/>
  <c r="Q92" i="2"/>
  <c r="Q122" i="2"/>
  <c r="Q65" i="2"/>
  <c r="Q166" i="2"/>
  <c r="Q109" i="2"/>
  <c r="O86" i="2"/>
  <c r="O143" i="2"/>
  <c r="O70" i="2"/>
  <c r="O127" i="2"/>
  <c r="O63" i="2"/>
  <c r="O99" i="2"/>
  <c r="R73" i="2"/>
  <c r="R130" i="2"/>
  <c r="R84" i="2"/>
  <c r="R141" i="2"/>
  <c r="R77" i="2"/>
  <c r="R134" i="2"/>
  <c r="R86" i="2"/>
  <c r="R143" i="2"/>
  <c r="R97" i="2"/>
  <c r="R154" i="2"/>
  <c r="Q161" i="2"/>
  <c r="Q104" i="2"/>
  <c r="O172" i="2"/>
  <c r="O65" i="2"/>
  <c r="O122" i="2"/>
  <c r="P85" i="2"/>
  <c r="P142" i="2"/>
  <c r="P65" i="2"/>
  <c r="P122" i="2"/>
  <c r="P91" i="2"/>
  <c r="P148" i="2"/>
  <c r="P66" i="2"/>
  <c r="P123" i="2"/>
  <c r="P92" i="2"/>
  <c r="P149" i="2"/>
  <c r="Q63" i="2"/>
  <c r="Q120" i="2"/>
  <c r="Q159" i="2"/>
  <c r="Q102" i="2"/>
  <c r="Q157" i="2"/>
  <c r="Q100" i="2"/>
  <c r="Q71" i="2"/>
  <c r="Q128" i="2"/>
  <c r="Q66" i="2"/>
  <c r="Q123" i="2"/>
  <c r="O73" i="2"/>
  <c r="O130" i="2"/>
  <c r="O124" i="2"/>
  <c r="O160" i="2"/>
  <c r="R80" i="2"/>
  <c r="R137" i="2"/>
  <c r="R90" i="2"/>
  <c r="R147" i="2"/>
  <c r="R81" i="2"/>
  <c r="R138" i="2"/>
  <c r="R96" i="2"/>
  <c r="R153" i="2"/>
  <c r="R65" i="2"/>
  <c r="R122" i="2"/>
  <c r="R67" i="2"/>
  <c r="R124" i="2"/>
  <c r="R60" i="2"/>
  <c r="R117" i="2"/>
  <c r="Q117" i="2"/>
  <c r="Q60" i="2"/>
  <c r="O100" i="2"/>
  <c r="O157" i="2"/>
  <c r="O105" i="2"/>
  <c r="O108" i="2"/>
  <c r="O165" i="2"/>
  <c r="P63" i="2"/>
  <c r="P120" i="2"/>
  <c r="P67" i="2"/>
  <c r="P124" i="2"/>
  <c r="P97" i="2"/>
  <c r="P154" i="2"/>
  <c r="P88" i="2"/>
  <c r="P145" i="2"/>
  <c r="P94" i="2"/>
  <c r="P151" i="2"/>
  <c r="Q118" i="2"/>
  <c r="Q61" i="2"/>
  <c r="Q70" i="2"/>
  <c r="Q127" i="2"/>
  <c r="Q165" i="2"/>
  <c r="Q108" i="2"/>
  <c r="Q142" i="2"/>
  <c r="Q85" i="2"/>
  <c r="Q86" i="2"/>
  <c r="Q143" i="2"/>
  <c r="O141" i="2"/>
  <c r="O164" i="2"/>
  <c r="R89" i="2"/>
  <c r="R146" i="2"/>
  <c r="R95" i="2"/>
  <c r="R152" i="2"/>
  <c r="R85" i="2"/>
  <c r="R142" i="2"/>
  <c r="R103" i="2"/>
  <c r="R160" i="2"/>
  <c r="R78" i="2"/>
  <c r="R135" i="2"/>
  <c r="Q82" i="2"/>
  <c r="Q139" i="2"/>
  <c r="O113" i="2"/>
  <c r="O170" i="2"/>
  <c r="P79" i="2"/>
  <c r="P136" i="2"/>
  <c r="P60" i="2"/>
  <c r="P117" i="2"/>
  <c r="P61" i="2"/>
  <c r="P118" i="2"/>
  <c r="P69" i="2"/>
  <c r="P126" i="2"/>
  <c r="P103" i="2"/>
  <c r="P160" i="2"/>
  <c r="P102" i="2"/>
  <c r="P159" i="2"/>
  <c r="P104" i="2"/>
  <c r="P161" i="2"/>
  <c r="Q126" i="2"/>
  <c r="Q69" i="2"/>
  <c r="Q134" i="2"/>
  <c r="Q77" i="2"/>
  <c r="Q170" i="2"/>
  <c r="Q113" i="2"/>
  <c r="Q168" i="2"/>
  <c r="Q111" i="2"/>
  <c r="Q148" i="2"/>
  <c r="Q91" i="2"/>
  <c r="O78" i="2"/>
  <c r="O135" i="2"/>
  <c r="O74" i="2"/>
  <c r="O131" i="2"/>
  <c r="O68" i="2"/>
  <c r="O125" i="2"/>
  <c r="R94" i="2"/>
  <c r="R151" i="2"/>
  <c r="R100" i="2"/>
  <c r="R157" i="2"/>
  <c r="R101" i="2"/>
  <c r="R158" i="2"/>
  <c r="R102" i="2"/>
  <c r="R159" i="2"/>
  <c r="R110" i="2"/>
  <c r="R167" i="2"/>
  <c r="R88" i="2"/>
  <c r="R145" i="2"/>
  <c r="O106" i="2"/>
  <c r="O163" i="2"/>
  <c r="O166" i="2"/>
  <c r="P113" i="2"/>
  <c r="P170" i="2"/>
  <c r="P71" i="2"/>
  <c r="P128" i="2"/>
  <c r="P109" i="2"/>
  <c r="P166" i="2"/>
  <c r="P112" i="2"/>
  <c r="P169" i="2"/>
  <c r="P77" i="2"/>
  <c r="P134" i="2"/>
  <c r="Q121" i="2"/>
  <c r="Q64" i="2"/>
  <c r="Q154" i="2"/>
  <c r="Q97" i="2"/>
  <c r="Q130" i="2"/>
  <c r="Q73" i="2"/>
  <c r="Q116" i="2"/>
  <c r="Q59" i="2"/>
  <c r="Q156" i="2"/>
  <c r="Q99" i="2"/>
  <c r="O81" i="2"/>
  <c r="O138" i="2"/>
  <c r="O147" i="2"/>
  <c r="O139" i="2"/>
  <c r="O83" i="2"/>
  <c r="O140" i="2"/>
  <c r="R109" i="2"/>
  <c r="R166" i="2"/>
  <c r="R105" i="2"/>
  <c r="R162" i="2"/>
  <c r="R113" i="2"/>
  <c r="R170" i="2"/>
  <c r="R106" i="2"/>
  <c r="R163" i="2"/>
  <c r="R114" i="2"/>
  <c r="R171" i="2"/>
  <c r="R93" i="2"/>
  <c r="R150" i="2"/>
  <c r="O114" i="2"/>
  <c r="O171" i="2"/>
  <c r="P93" i="2"/>
  <c r="P150" i="2"/>
  <c r="P99" i="2"/>
  <c r="P156" i="2"/>
  <c r="P73" i="2"/>
  <c r="P130" i="2"/>
  <c r="P100" i="2"/>
  <c r="P157" i="2"/>
  <c r="P64" i="2"/>
  <c r="P121" i="2"/>
  <c r="P95" i="2"/>
  <c r="P152" i="2"/>
  <c r="Q62" i="2"/>
  <c r="Q119" i="2"/>
  <c r="Q162" i="2"/>
  <c r="Q105" i="2"/>
  <c r="Q137" i="2"/>
  <c r="Q80" i="2"/>
  <c r="Q145" i="2"/>
  <c r="Q88" i="2"/>
  <c r="Q164" i="2"/>
  <c r="Q107" i="2"/>
  <c r="O97" i="2"/>
  <c r="O154" i="2"/>
  <c r="O145" i="2"/>
  <c r="O85" i="2"/>
  <c r="O142" i="2"/>
  <c r="R112" i="2"/>
  <c r="R169" i="2"/>
  <c r="R59" i="2"/>
  <c r="R116" i="2"/>
  <c r="R62" i="2"/>
  <c r="R119" i="2"/>
  <c r="R63" i="2"/>
  <c r="R120" i="2"/>
  <c r="R64" i="2"/>
  <c r="R121" i="2"/>
  <c r="R98" i="2"/>
  <c r="R155" i="2"/>
  <c r="R91" i="2"/>
  <c r="R148" i="2"/>
  <c r="Q98" i="2"/>
  <c r="Q155" i="2"/>
  <c r="O91" i="2"/>
  <c r="O148" i="2"/>
  <c r="O121" i="2"/>
  <c r="O161" i="2"/>
  <c r="O123" i="2"/>
  <c r="O158" i="2"/>
  <c r="O71" i="2"/>
  <c r="O150" i="2"/>
  <c r="O144" i="2"/>
  <c r="O119" i="2"/>
  <c r="O76" i="2"/>
  <c r="O92" i="2"/>
  <c r="O96" i="2"/>
  <c r="O137" i="2"/>
  <c r="O111" i="2"/>
  <c r="O168" i="2"/>
  <c r="O110" i="2"/>
  <c r="O167" i="2"/>
  <c r="O112" i="2"/>
  <c r="O169" i="2"/>
  <c r="O118" i="2"/>
  <c r="O151" i="2"/>
  <c r="O94" i="2"/>
</calcChain>
</file>

<file path=xl/comments1.xml><?xml version="1.0" encoding="utf-8"?>
<comments xmlns="http://schemas.openxmlformats.org/spreadsheetml/2006/main">
  <authors>
    <author>qwerty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 xml:space="preserve">Time listed as 'morning on sheet'
</t>
        </r>
      </text>
    </comment>
    <comment ref="BA21" authorId="0">
      <text>
        <r>
          <rPr>
            <b/>
            <sz val="9"/>
            <color indexed="81"/>
            <rFont val="Tahoma"/>
            <family val="2"/>
          </rPr>
          <t xml:space="preserve">Numerous BP measures attempted with errors, this was only reading. </t>
        </r>
      </text>
    </comment>
    <comment ref="CN47" authorId="0">
      <text>
        <r>
          <rPr>
            <sz val="9"/>
            <color indexed="81"/>
            <rFont val="Tahoma"/>
            <family val="2"/>
          </rPr>
          <t xml:space="preserve">participant on both prozac and methalfenidate
</t>
        </r>
      </text>
    </comment>
  </commentList>
</comments>
</file>

<file path=xl/comments2.xml><?xml version="1.0" encoding="utf-8"?>
<comments xmlns="http://schemas.openxmlformats.org/spreadsheetml/2006/main">
  <authors>
    <author>qwerty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 xml:space="preserve">All BP Measures
Omit measure 1 of each sitting for average calc in all BP measures.
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Blood Pressure Pre
T1.PRE for Blood presure measures is pulled  from week3, with the pre measure discarded.
</t>
        </r>
      </text>
    </comment>
    <comment ref="M1" authorId="0">
      <text>
        <r>
          <rPr>
            <b/>
            <sz val="9"/>
            <color rgb="FF000000"/>
            <rFont val="Tahoma"/>
            <family val="2"/>
          </rPr>
          <t>0 = Not Supplied
6 = Grade 6 or less
7 = Grade 7
8 = Grade 8
9 = Grade 9
10 = Grade 10
11 = Grade 11
12 = Grade 12
13 = GED
14 = Some College
15 = Graduated 2-year College
16 = Graduated College
17 = Post Graduate</t>
        </r>
      </text>
    </comment>
    <comment ref="N1" authorId="0">
      <text>
        <r>
          <rPr>
            <sz val="9"/>
            <color indexed="81"/>
            <rFont val="Tahoma"/>
            <family val="2"/>
          </rPr>
          <t xml:space="preserve">
Education greater than or equal to "some college". 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BMI Cat
BMI Cat is based on IF&lt;25,"normal", If&lt;30 "overweight, else "obsese".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SBP Cat</t>
        </r>
        <r>
          <rPr>
            <sz val="9"/>
            <color indexed="81"/>
            <rFont val="Tahoma"/>
            <family val="2"/>
          </rPr>
          <t xml:space="preserve">
SBP Cat is based on IF&lt;120, normal
IF&lt;140, prehypertension
else Hypertension
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DBP_Cat</t>
        </r>
        <r>
          <rPr>
            <sz val="9"/>
            <color indexed="81"/>
            <rFont val="Tahoma"/>
            <family val="2"/>
          </rPr>
          <t xml:space="preserve">
DBP cat is based on 
IF &lt;80, normal
IF &lt; 90, prehypertion
else Hypertension
 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HbA1C Cat</t>
        </r>
        <r>
          <rPr>
            <sz val="9"/>
            <color indexed="81"/>
            <rFont val="Tahoma"/>
            <family val="2"/>
          </rPr>
          <t xml:space="preserve">
Based on
IF &lt; 5.7, Normal
IF &lt;6.5, Prediabetic
else, Diabetic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Data Time Cat</t>
        </r>
        <r>
          <rPr>
            <sz val="9"/>
            <color indexed="81"/>
            <rFont val="Tahoma"/>
            <family val="2"/>
          </rPr>
          <t xml:space="preserve">
IF Time &lt; 12:00 Pm, Morning
Else, Afternoon
</t>
        </r>
      </text>
    </comment>
  </commentList>
</comments>
</file>

<file path=xl/sharedStrings.xml><?xml version="1.0" encoding="utf-8"?>
<sst xmlns="http://schemas.openxmlformats.org/spreadsheetml/2006/main" count="1721" uniqueCount="325">
  <si>
    <t>ID</t>
  </si>
  <si>
    <t>1B</t>
  </si>
  <si>
    <t>1A</t>
  </si>
  <si>
    <t>Y</t>
  </si>
  <si>
    <t>N</t>
  </si>
  <si>
    <t>WA-01</t>
  </si>
  <si>
    <t>Mattie</t>
  </si>
  <si>
    <t>WA-02</t>
  </si>
  <si>
    <t>WA-03</t>
  </si>
  <si>
    <t>WA-04</t>
  </si>
  <si>
    <t>WA-05</t>
  </si>
  <si>
    <t>WA-06</t>
  </si>
  <si>
    <t>WA-07</t>
  </si>
  <si>
    <t>WA-08</t>
  </si>
  <si>
    <t>WA-09</t>
  </si>
  <si>
    <t>Catalina</t>
  </si>
  <si>
    <t>WA-10</t>
  </si>
  <si>
    <t>WA-11</t>
  </si>
  <si>
    <t>WA-12</t>
  </si>
  <si>
    <t>WA-13</t>
  </si>
  <si>
    <t>WA-15</t>
  </si>
  <si>
    <t>WA-16</t>
  </si>
  <si>
    <t>WA-17</t>
  </si>
  <si>
    <t>WA-18</t>
  </si>
  <si>
    <t>WA-19</t>
  </si>
  <si>
    <t>WA-14</t>
  </si>
  <si>
    <t>WA-20</t>
  </si>
  <si>
    <t>WA-21</t>
  </si>
  <si>
    <t>WA-22</t>
  </si>
  <si>
    <t>WA-23</t>
  </si>
  <si>
    <t>WA-24</t>
  </si>
  <si>
    <t>WA-25</t>
  </si>
  <si>
    <t>WA-26</t>
  </si>
  <si>
    <t>WA-27</t>
  </si>
  <si>
    <t>WA-28</t>
  </si>
  <si>
    <t>WA-29</t>
  </si>
  <si>
    <t>WA-30</t>
  </si>
  <si>
    <t>WA-32</t>
  </si>
  <si>
    <t>WA-34</t>
  </si>
  <si>
    <t>WA</t>
  </si>
  <si>
    <t>WA-35</t>
  </si>
  <si>
    <t>WA-36</t>
  </si>
  <si>
    <t>WA-37</t>
  </si>
  <si>
    <t>WA-38</t>
  </si>
  <si>
    <t>WA-39</t>
  </si>
  <si>
    <t>WA-40</t>
  </si>
  <si>
    <t>WA-41</t>
  </si>
  <si>
    <t>WA-42</t>
  </si>
  <si>
    <t>WA-43</t>
  </si>
  <si>
    <t>WA-44</t>
  </si>
  <si>
    <t>WA-45</t>
  </si>
  <si>
    <t>WA-46</t>
  </si>
  <si>
    <t>WA-47</t>
  </si>
  <si>
    <t>WA-48</t>
  </si>
  <si>
    <t>Mattie, Catalina</t>
  </si>
  <si>
    <t>error</t>
  </si>
  <si>
    <t>WA-49</t>
  </si>
  <si>
    <t>WA-33</t>
  </si>
  <si>
    <t>WA-50</t>
  </si>
  <si>
    <t>WA-51</t>
  </si>
  <si>
    <t>WA-52</t>
  </si>
  <si>
    <t>WA-53</t>
  </si>
  <si>
    <t>WA-54</t>
  </si>
  <si>
    <t>WA-56</t>
  </si>
  <si>
    <t>WA-57</t>
  </si>
  <si>
    <t>WA-55</t>
  </si>
  <si>
    <t>7/5/217</t>
  </si>
  <si>
    <t>WA-31</t>
  </si>
  <si>
    <t>Mattie, Peggy, Karen</t>
  </si>
  <si>
    <t xml:space="preserve">Mattie, Peggy, </t>
  </si>
  <si>
    <t>Catalina, Kayen, Mary Kay</t>
  </si>
  <si>
    <t>Karen, Mattie, Mary Kay</t>
  </si>
  <si>
    <t>Catalina, Mary Kay, Karen</t>
  </si>
  <si>
    <t>Karen, Catalina, Mary Kay</t>
  </si>
  <si>
    <t xml:space="preserve">Mattie, Catalina, </t>
  </si>
  <si>
    <t>ABK, Catalina, Mary Kay</t>
  </si>
  <si>
    <t>Mattie, Mary Kay, Catalina</t>
  </si>
  <si>
    <t>Mattie, Catalina, Mary Kay</t>
  </si>
  <si>
    <t>Mattie, Catalina, ABK</t>
  </si>
  <si>
    <t>Catalina, Mattie, ABK</t>
  </si>
  <si>
    <t xml:space="preserve">Mary Kay, Catalina, </t>
  </si>
  <si>
    <t>State</t>
  </si>
  <si>
    <t>Catalina, Mattie, Karen</t>
  </si>
  <si>
    <t>MS, CA, MK</t>
  </si>
  <si>
    <t>MS, MK, CA</t>
  </si>
  <si>
    <t>Mattie, MK, Catalina</t>
  </si>
  <si>
    <t xml:space="preserve">ABK, MS, </t>
  </si>
  <si>
    <t>Mattie, Catalina, Peggy</t>
  </si>
  <si>
    <t>Catalina, Mattie, Peggy</t>
  </si>
  <si>
    <t>MS, PW, CA</t>
  </si>
  <si>
    <t>MS, CA, PW</t>
  </si>
  <si>
    <t xml:space="preserve">Mattie, Alexandra, </t>
  </si>
  <si>
    <t>Catalina, Peggy</t>
  </si>
  <si>
    <t xml:space="preserve">, </t>
  </si>
  <si>
    <t>MCA, PW</t>
  </si>
  <si>
    <t>MKE, MCA</t>
  </si>
  <si>
    <t>MKE, NR</t>
  </si>
  <si>
    <t xml:space="preserve">Mattie </t>
  </si>
  <si>
    <t xml:space="preserve"> </t>
  </si>
  <si>
    <t>Time</t>
  </si>
  <si>
    <t>Height</t>
  </si>
  <si>
    <t>Weight</t>
  </si>
  <si>
    <t>BMI</t>
  </si>
  <si>
    <t>SBP</t>
  </si>
  <si>
    <t>DBP</t>
  </si>
  <si>
    <t>Pulse</t>
  </si>
  <si>
    <t>HbA1C</t>
  </si>
  <si>
    <t>Age</t>
  </si>
  <si>
    <t>Hispanic</t>
  </si>
  <si>
    <t>Highest_Grade</t>
  </si>
  <si>
    <t>College</t>
  </si>
  <si>
    <t>BMI.Tert</t>
  </si>
  <si>
    <t>SBP.Tert</t>
  </si>
  <si>
    <t>DBP.Tert</t>
  </si>
  <si>
    <t>HbA1C.Tert</t>
  </si>
  <si>
    <t>Data.Date</t>
  </si>
  <si>
    <t>Data.Month</t>
  </si>
  <si>
    <t>Data.Time</t>
  </si>
  <si>
    <t>Data.Time.Cat</t>
  </si>
  <si>
    <t>BP.Instrument</t>
  </si>
  <si>
    <t>T1.PRE</t>
  </si>
  <si>
    <t>T2.POST</t>
  </si>
  <si>
    <t>T3.6MO</t>
  </si>
  <si>
    <t>F</t>
  </si>
  <si>
    <t>2,4,5,6</t>
  </si>
  <si>
    <t>8,7,6,4,2,1</t>
  </si>
  <si>
    <t>3,4,6</t>
  </si>
  <si>
    <t>0,3,5,8,10,12</t>
  </si>
  <si>
    <t>2,3,5</t>
  </si>
  <si>
    <t>M</t>
  </si>
  <si>
    <t>3,0</t>
  </si>
  <si>
    <t>10,1</t>
  </si>
  <si>
    <t>5,2,1</t>
  </si>
  <si>
    <t>9,5,2</t>
  </si>
  <si>
    <t>17,14,8,3,3</t>
  </si>
  <si>
    <t>13,9,4</t>
  </si>
  <si>
    <t>2,13,8,4</t>
  </si>
  <si>
    <t>7,9,13</t>
  </si>
  <si>
    <t>11,19</t>
  </si>
  <si>
    <t>6,2,2</t>
  </si>
  <si>
    <t>7,3</t>
  </si>
  <si>
    <t>1,3,5,7,11</t>
  </si>
  <si>
    <t>16,5</t>
  </si>
  <si>
    <t>8,3</t>
  </si>
  <si>
    <t>9,7,5,1</t>
  </si>
  <si>
    <t>13,10,6,4</t>
  </si>
  <si>
    <t>10,4</t>
  </si>
  <si>
    <t>16,7,5</t>
  </si>
  <si>
    <t>8,4</t>
  </si>
  <si>
    <t>17,8,4</t>
  </si>
  <si>
    <t>15,14,13,4</t>
  </si>
  <si>
    <t>5,5,3</t>
  </si>
  <si>
    <t>13,6,4</t>
  </si>
  <si>
    <t>4,5,7</t>
  </si>
  <si>
    <t>4,9</t>
  </si>
  <si>
    <t>3,3,3</t>
  </si>
  <si>
    <t>6,1</t>
  </si>
  <si>
    <t>14,11,3,2</t>
  </si>
  <si>
    <t>9,4</t>
  </si>
  <si>
    <t>5,2</t>
  </si>
  <si>
    <t>9,5</t>
  </si>
  <si>
    <t>MS,Mke, MCA</t>
  </si>
  <si>
    <t>MKE, MCA, NR</t>
  </si>
  <si>
    <t>Noel, MK, MS, CMA</t>
  </si>
  <si>
    <t>MCA, MKE, NR, MS</t>
  </si>
  <si>
    <t>MKE,MS,MCA,NR</t>
  </si>
  <si>
    <t>MKE, NR, MS</t>
  </si>
  <si>
    <t>MSK, Noel, MS, CA</t>
  </si>
  <si>
    <t>MKE, NR, MCA</t>
  </si>
  <si>
    <t>NR, MKE, MCA</t>
  </si>
  <si>
    <t>NKE, MCA, NR</t>
  </si>
  <si>
    <t>NKE, NR, MCA</t>
  </si>
  <si>
    <t>MS, MCA</t>
  </si>
  <si>
    <t>CMA, MKE, MS</t>
  </si>
  <si>
    <t>10:00am</t>
  </si>
  <si>
    <t>10:05am</t>
  </si>
  <si>
    <t>MKE, MS, MCA</t>
  </si>
  <si>
    <t>ABK, MS</t>
  </si>
  <si>
    <t>1:00pm</t>
  </si>
  <si>
    <t>MS, MKE, MCA</t>
  </si>
  <si>
    <t>MS, ABK, MCA, MK</t>
  </si>
  <si>
    <t>ABK, MS, MKE, MCA</t>
  </si>
  <si>
    <t>MKE, ABK, MS, MCA</t>
  </si>
  <si>
    <t>MS, MCA, MK</t>
  </si>
  <si>
    <t>MS, MKE,MCA</t>
  </si>
  <si>
    <t>MS, MCA, MK, ABK</t>
  </si>
  <si>
    <t>ABK, MS, MCA, MK</t>
  </si>
  <si>
    <t>MCA, MS</t>
  </si>
  <si>
    <t>PW, MS, MCA</t>
  </si>
  <si>
    <t>state</t>
  </si>
  <si>
    <t>pre_date</t>
  </si>
  <si>
    <t>pre_time</t>
  </si>
  <si>
    <t>pre_collectors</t>
  </si>
  <si>
    <t>pre_height1</t>
  </si>
  <si>
    <t>pre_height2</t>
  </si>
  <si>
    <t>pre_height3</t>
  </si>
  <si>
    <t>pre_ht_instrument</t>
  </si>
  <si>
    <t>pre_weight1</t>
  </si>
  <si>
    <t>pre_weight2</t>
  </si>
  <si>
    <t>pre_weight3</t>
  </si>
  <si>
    <t>pre_scale</t>
  </si>
  <si>
    <t>pre_sbp1</t>
  </si>
  <si>
    <t>pre_sbp2</t>
  </si>
  <si>
    <t>pre_sbp3</t>
  </si>
  <si>
    <t>pre_dbp1</t>
  </si>
  <si>
    <t>pre_dbp2</t>
  </si>
  <si>
    <t>pre_dbp3</t>
  </si>
  <si>
    <t>pre_pulse1</t>
  </si>
  <si>
    <t>pre_pulse2</t>
  </si>
  <si>
    <t>pre_pulse3</t>
  </si>
  <si>
    <t>pre_bp_instrument</t>
  </si>
  <si>
    <t>pre_ex_hrs</t>
  </si>
  <si>
    <t>pre_caf_hrs</t>
  </si>
  <si>
    <t>pre_diabetes_med</t>
  </si>
  <si>
    <t>pre_bp_med</t>
  </si>
  <si>
    <t>pre_hba1c</t>
  </si>
  <si>
    <t>week3_date</t>
  </si>
  <si>
    <t>week3_time</t>
  </si>
  <si>
    <t>week3_collectors</t>
  </si>
  <si>
    <t>week3_sbp1</t>
  </si>
  <si>
    <t>week3_sbp3</t>
  </si>
  <si>
    <t>week3_sbp2</t>
  </si>
  <si>
    <t>week3_dpb1</t>
  </si>
  <si>
    <t>week3_dpb2</t>
  </si>
  <si>
    <t>week3_dpb3</t>
  </si>
  <si>
    <t>week3_pulse1</t>
  </si>
  <si>
    <t>week3_pulse3</t>
  </si>
  <si>
    <t>week3pulse2</t>
  </si>
  <si>
    <t>week3_bp_instrument</t>
  </si>
  <si>
    <t>post_date</t>
  </si>
  <si>
    <t>post_time</t>
  </si>
  <si>
    <t>post_collectors</t>
  </si>
  <si>
    <t>post_height1</t>
  </si>
  <si>
    <t>post_height2</t>
  </si>
  <si>
    <t>post_height3</t>
  </si>
  <si>
    <t>post_ht_instrument</t>
  </si>
  <si>
    <t>post_weight1</t>
  </si>
  <si>
    <t>post_weight2</t>
  </si>
  <si>
    <t>post_weight3</t>
  </si>
  <si>
    <t>post_scale</t>
  </si>
  <si>
    <t>post_sbp1</t>
  </si>
  <si>
    <t>post_sbp2</t>
  </si>
  <si>
    <t>post_sbp3</t>
  </si>
  <si>
    <t>post_dbp1</t>
  </si>
  <si>
    <t>post_dbp2</t>
  </si>
  <si>
    <t>post_dbp3</t>
  </si>
  <si>
    <t>post_pulse1</t>
  </si>
  <si>
    <t>post_pulse2</t>
  </si>
  <si>
    <t>post_pulse3</t>
  </si>
  <si>
    <t>post_bp_instrument</t>
  </si>
  <si>
    <t>post_ex_hrs</t>
  </si>
  <si>
    <t>post_caf_hrs</t>
  </si>
  <si>
    <t>post_diabetes_med</t>
  </si>
  <si>
    <t>post_bp_med</t>
  </si>
  <si>
    <t>six_mo_date</t>
  </si>
  <si>
    <t>six_mo_time</t>
  </si>
  <si>
    <t>six_mo_collectors</t>
  </si>
  <si>
    <t>six_mo_height1</t>
  </si>
  <si>
    <t>six_mo_height2</t>
  </si>
  <si>
    <t>six_mo_height3</t>
  </si>
  <si>
    <t>six_mo_ht_instrument</t>
  </si>
  <si>
    <t>six_mo_weight1</t>
  </si>
  <si>
    <t>six_mo_weight2</t>
  </si>
  <si>
    <t>six_mo_weight3</t>
  </si>
  <si>
    <t>six_mo_scale</t>
  </si>
  <si>
    <t>six_mo_sbp1</t>
  </si>
  <si>
    <t>six_mo_sbp2</t>
  </si>
  <si>
    <t>six_mo_sbp3</t>
  </si>
  <si>
    <t>six_mo_dbp1</t>
  </si>
  <si>
    <t>six_mo_dbp2</t>
  </si>
  <si>
    <t>six_mo_dbp3</t>
  </si>
  <si>
    <t>six_mo_pulse1</t>
  </si>
  <si>
    <t>six_mo_pulse2</t>
  </si>
  <si>
    <t>six_mo_pulse3</t>
  </si>
  <si>
    <t>six_mo_bp_instrument</t>
  </si>
  <si>
    <t>six_mo_ex_hrs</t>
  </si>
  <si>
    <t>six_mo_caf_hrs</t>
  </si>
  <si>
    <t>six_mo_diabetes_med</t>
  </si>
  <si>
    <t>six_mo_bp_med</t>
  </si>
  <si>
    <t>six_mo_hba1c</t>
  </si>
  <si>
    <t>one_yr_date</t>
  </si>
  <si>
    <t>one_yr_time</t>
  </si>
  <si>
    <t>one_yr_collectors</t>
  </si>
  <si>
    <t>one_yr_height1</t>
  </si>
  <si>
    <t>one_yr_height2</t>
  </si>
  <si>
    <t>one_yr_height3</t>
  </si>
  <si>
    <t>one_yr_ht_instrument</t>
  </si>
  <si>
    <t>one_yr_weight1</t>
  </si>
  <si>
    <t>one_yr_weight2</t>
  </si>
  <si>
    <t>one_yr_weight3</t>
  </si>
  <si>
    <t>one_yr_scale</t>
  </si>
  <si>
    <t>one_yr_sbp1</t>
  </si>
  <si>
    <t>one_yr_sbp2</t>
  </si>
  <si>
    <t>one_yr_sbp3</t>
  </si>
  <si>
    <t>one_yr_dbp1</t>
  </si>
  <si>
    <t>one_yr_dbp2</t>
  </si>
  <si>
    <t>one_yr_dbp3</t>
  </si>
  <si>
    <t>one_yr_pulse1</t>
  </si>
  <si>
    <t>one_yr_pulse2</t>
  </si>
  <si>
    <t>one_yr_pulse3</t>
  </si>
  <si>
    <t>one_yr_bp_instrument</t>
  </si>
  <si>
    <t>one_yr_ex_hrs</t>
  </si>
  <si>
    <t>one_yr_caf_hrs</t>
  </si>
  <si>
    <t>one_yr_diabetes_med</t>
  </si>
  <si>
    <t>one_yr_bp_med</t>
  </si>
  <si>
    <r>
      <rPr>
        <sz val="11"/>
        <color theme="1"/>
        <rFont val="Calibri"/>
        <family val="2"/>
        <scheme val="minor"/>
      </rPr>
      <t>one_yr_h</t>
    </r>
    <r>
      <rPr>
        <sz val="11"/>
        <color theme="1"/>
        <rFont val="Calibri"/>
        <family val="2"/>
        <scheme val="minor"/>
      </rPr>
      <t>ba1c</t>
    </r>
  </si>
  <si>
    <t>age</t>
  </si>
  <si>
    <t>sex</t>
  </si>
  <si>
    <t>is_pregnant</t>
  </si>
  <si>
    <t>is_nursing</t>
  </si>
  <si>
    <t>ethnicity_code</t>
  </si>
  <si>
    <t>race_code_binary</t>
  </si>
  <si>
    <t>sub_race</t>
  </si>
  <si>
    <t>highest_grade</t>
  </si>
  <si>
    <t>residence</t>
  </si>
  <si>
    <t>household_income</t>
  </si>
  <si>
    <t>children_ages</t>
  </si>
  <si>
    <t>nchildren</t>
  </si>
  <si>
    <t>others_household</t>
  </si>
  <si>
    <t>total_household</t>
  </si>
  <si>
    <t>lesson_type</t>
  </si>
  <si>
    <t>number_recalls</t>
  </si>
  <si>
    <t>studyid</t>
  </si>
  <si>
    <t>post_hba1c</t>
  </si>
  <si>
    <t xml:space="preserve">studyid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</si>
</sst>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400]h:mm:ss\ AM/PM"/>
    <numFmt numFmtId="165" formatCode="0.0"/>
    <numFmt numFmtId="166" formatCode="h:mm;@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8" fillId="5" borderId="0" applyNumberFormat="0" applyBorder="0" applyAlignment="0" applyProtection="0"/>
    <xf numFmtId="0" fontId="4" fillId="6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14">
    <xf numFmtId="0" fontId="0" fillId="0" borderId="0" xfId="0"/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65" fontId="0" fillId="0" borderId="4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" fontId="1" fillId="0" borderId="2" xfId="1" applyNumberFormat="1" applyFill="1" applyBorder="1" applyAlignment="1">
      <alignment horizontal="center"/>
    </xf>
    <xf numFmtId="14" fontId="1" fillId="0" borderId="3" xfId="1" applyNumberFormat="1" applyFill="1" applyBorder="1" applyAlignment="1">
      <alignment horizontal="center"/>
    </xf>
    <xf numFmtId="164" fontId="1" fillId="0" borderId="0" xfId="1" applyNumberFormat="1" applyFill="1" applyBorder="1" applyAlignment="1">
      <alignment horizontal="center"/>
    </xf>
    <xf numFmtId="1" fontId="1" fillId="0" borderId="0" xfId="1" applyNumberFormat="1" applyFill="1" applyBorder="1" applyAlignment="1">
      <alignment horizontal="center"/>
    </xf>
    <xf numFmtId="1" fontId="1" fillId="0" borderId="4" xfId="1" applyNumberFormat="1" applyFill="1" applyBorder="1" applyAlignment="1">
      <alignment horizontal="center"/>
    </xf>
    <xf numFmtId="165" fontId="1" fillId="0" borderId="3" xfId="1" applyNumberFormat="1" applyFill="1" applyBorder="1" applyAlignment="1">
      <alignment horizontal="center"/>
    </xf>
    <xf numFmtId="165" fontId="1" fillId="0" borderId="0" xfId="1" applyNumberFormat="1" applyFill="1" applyBorder="1" applyAlignment="1">
      <alignment horizontal="center"/>
    </xf>
    <xf numFmtId="1" fontId="1" fillId="0" borderId="3" xfId="1" applyNumberFormat="1" applyFill="1" applyBorder="1" applyAlignment="1">
      <alignment horizontal="center"/>
    </xf>
    <xf numFmtId="165" fontId="1" fillId="0" borderId="4" xfId="1" applyNumberFormat="1" applyFill="1" applyBorder="1" applyAlignment="1">
      <alignment horizontal="center"/>
    </xf>
    <xf numFmtId="2" fontId="1" fillId="0" borderId="6" xfId="1" applyNumberFormat="1" applyFill="1" applyBorder="1" applyAlignment="1">
      <alignment horizontal="center"/>
    </xf>
    <xf numFmtId="14" fontId="1" fillId="0" borderId="0" xfId="1" applyNumberFormat="1" applyFill="1" applyBorder="1" applyAlignment="1">
      <alignment horizontal="center"/>
    </xf>
    <xf numFmtId="1" fontId="1" fillId="0" borderId="6" xfId="1" applyNumberForma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165" fontId="1" fillId="0" borderId="6" xfId="1" applyNumberForma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165" fontId="3" fillId="3" borderId="3" xfId="0" applyNumberFormat="1" applyFont="1" applyFill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14" fontId="3" fillId="3" borderId="0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3" fillId="3" borderId="6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8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64" fontId="1" fillId="0" borderId="0" xfId="1" applyNumberFormat="1" applyFill="1" applyBorder="1" applyAlignment="1">
      <alignment horizontal="left"/>
    </xf>
    <xf numFmtId="2" fontId="0" fillId="0" borderId="3" xfId="0" applyNumberFormat="1" applyBorder="1" applyAlignment="1">
      <alignment horizontal="center"/>
    </xf>
    <xf numFmtId="165" fontId="5" fillId="4" borderId="7" xfId="2" applyNumberFormat="1" applyFont="1" applyBorder="1" applyAlignment="1">
      <alignment horizontal="center"/>
    </xf>
    <xf numFmtId="165" fontId="5" fillId="4" borderId="13" xfId="2" applyNumberFormat="1" applyFont="1" applyBorder="1" applyAlignment="1">
      <alignment horizontal="center"/>
    </xf>
    <xf numFmtId="165" fontId="5" fillId="4" borderId="8" xfId="2" applyNumberFormat="1" applyFont="1" applyBorder="1" applyAlignment="1">
      <alignment horizontal="center"/>
    </xf>
    <xf numFmtId="165" fontId="5" fillId="4" borderId="9" xfId="2" applyNumberFormat="1" applyFont="1" applyBorder="1" applyAlignment="1">
      <alignment horizontal="center"/>
    </xf>
    <xf numFmtId="165" fontId="5" fillId="4" borderId="10" xfId="2" applyNumberFormat="1" applyFont="1" applyBorder="1" applyAlignment="1">
      <alignment horizontal="center"/>
    </xf>
    <xf numFmtId="165" fontId="5" fillId="4" borderId="11" xfId="2" applyNumberFormat="1" applyFont="1" applyBorder="1" applyAlignment="1">
      <alignment horizontal="center"/>
    </xf>
    <xf numFmtId="165" fontId="5" fillId="4" borderId="12" xfId="2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4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3" fillId="0" borderId="0" xfId="3" applyFont="1" applyFill="1" applyBorder="1"/>
    <xf numFmtId="0" fontId="0" fillId="0" borderId="0" xfId="0" applyFill="1"/>
    <xf numFmtId="0" fontId="3" fillId="0" borderId="0" xfId="1" applyFont="1" applyFill="1" applyBorder="1"/>
    <xf numFmtId="0" fontId="4" fillId="0" borderId="0" xfId="4" applyFill="1" applyBorder="1"/>
    <xf numFmtId="0" fontId="0" fillId="7" borderId="0" xfId="0" applyFill="1"/>
    <xf numFmtId="3" fontId="0" fillId="0" borderId="0" xfId="0" applyNumberFormat="1" applyFill="1"/>
  </cellXfs>
  <cellStyles count="9">
    <cellStyle name="40% - Accent5" xfId="4" builtinId="47"/>
    <cellStyle name="40% - Accent6" xfId="2" builtinId="51"/>
    <cellStyle name="Followed Hyperlink" xfId="6" builtinId="9" hidden="1"/>
    <cellStyle name="Followed Hyperlink" xfId="8" builtinId="9" hidden="1"/>
    <cellStyle name="Good" xfId="3" builtinId="26"/>
    <cellStyle name="Hyperlink" xfId="5" builtinId="8" hidden="1"/>
    <cellStyle name="Hyperlink" xfId="7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582705</xdr:colOff>
      <xdr:row>1</xdr:row>
      <xdr:rowOff>168087</xdr:rowOff>
    </xdr:from>
    <xdr:to>
      <xdr:col>32</xdr:col>
      <xdr:colOff>35218</xdr:colOff>
      <xdr:row>19</xdr:row>
      <xdr:rowOff>185778</xdr:rowOff>
    </xdr:to>
    <xdr:sp macro="" textlink="">
      <xdr:nvSpPr>
        <xdr:cNvPr id="2" name="TextBox 1"/>
        <xdr:cNvSpPr txBox="1"/>
      </xdr:nvSpPr>
      <xdr:spPr>
        <a:xfrm>
          <a:off x="13839264" y="369793"/>
          <a:ext cx="4898572" cy="34466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8/25/2018 This sheet is obsolete</a:t>
          </a:r>
          <a:r>
            <a:rPr lang="en-US" sz="1100" baseline="0"/>
            <a:t> and no longer used, reshape to long form done in an R script now. </a:t>
          </a:r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Note:</a:t>
          </a:r>
        </a:p>
        <a:p>
          <a:endParaRPr lang="en-US" sz="1100"/>
        </a:p>
        <a:p>
          <a:r>
            <a:rPr lang="en-US" sz="1100"/>
            <a:t>Most</a:t>
          </a:r>
          <a:r>
            <a:rPr lang="en-US" sz="1100" baseline="0"/>
            <a:t> c</a:t>
          </a:r>
          <a:r>
            <a:rPr lang="en-US" sz="1100"/>
            <a:t>ells are active formulas or links to data from</a:t>
          </a:r>
          <a:r>
            <a:rPr lang="en-US" sz="1100" baseline="0"/>
            <a:t> data </a:t>
          </a:r>
          <a:r>
            <a:rPr lang="en-US" sz="1100"/>
            <a:t>page</a:t>
          </a:r>
          <a:r>
            <a:rPr lang="en-US" sz="1100" baseline="0"/>
            <a:t> and will update if corrections are made to data page. </a:t>
          </a:r>
          <a:r>
            <a:rPr lang="en-US" sz="1100"/>
            <a:t> Formulas include IFERRORs</a:t>
          </a:r>
          <a:r>
            <a:rPr lang="en-US" sz="1100" baseline="0"/>
            <a:t> to keep cells as blank rather than 0 if missing (important for binary variables when imported to R or SPSS).</a:t>
          </a:r>
          <a:endParaRPr lang="en-US" sz="1100"/>
        </a:p>
        <a:p>
          <a:endParaRPr lang="en-US" sz="1100"/>
        </a:p>
        <a:p>
          <a:r>
            <a:rPr lang="en-US" sz="1100"/>
            <a:t>All</a:t>
          </a:r>
          <a:r>
            <a:rPr lang="en-US" sz="1100" baseline="0"/>
            <a:t> blood pressure measures omit measure 1 and average measures 2 and 3. </a:t>
          </a:r>
        </a:p>
        <a:p>
          <a:endParaRPr lang="en-US" sz="1100" baseline="0"/>
        </a:p>
        <a:p>
          <a:r>
            <a:rPr lang="en-US" sz="1100"/>
            <a:t>Blood pressure T1.PRE</a:t>
          </a:r>
          <a:r>
            <a:rPr lang="en-US" sz="1100" baseline="0"/>
            <a:t> corresponds to Week3BP measures. This is because Blood Pressure alone had the extra measure in order to discard the first measure as a protocol acclimation step.</a:t>
          </a:r>
        </a:p>
        <a:p>
          <a:endParaRPr lang="en-US" sz="1100"/>
        </a:p>
        <a:p>
          <a:r>
            <a:rPr lang="en-US" sz="1100"/>
            <a:t>The</a:t>
          </a:r>
          <a:r>
            <a:rPr lang="en-US" sz="1100" baseline="0"/>
            <a:t> Ethnicicty and Education data is pulled from a table of webneers data. The hover over notes on those columns indicate the coding schemes, taken from the webneers code book. </a:t>
          </a:r>
        </a:p>
        <a:p>
          <a:endParaRPr lang="en-US" sz="1100" baseline="0"/>
        </a:p>
        <a:p>
          <a:r>
            <a:rPr lang="en-US" sz="1100" baseline="0"/>
            <a:t>The Sheet is protected to prevent accidental edits, to unlock and edit the password is : biometrics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O82"/>
  <sheetViews>
    <sheetView zoomScale="150" zoomScaleNormal="150" zoomScalePageLayoutView="15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baseColWidth="10" defaultColWidth="16.33203125" defaultRowHeight="14" x14ac:dyDescent="0"/>
  <cols>
    <col min="1" max="1" width="8.1640625" style="3" bestFit="1" customWidth="1"/>
    <col min="2" max="2" width="6.5" style="5" bestFit="1" customWidth="1"/>
    <col min="3" max="3" width="11.5" style="4" bestFit="1" customWidth="1"/>
    <col min="4" max="4" width="13" style="8" bestFit="1" customWidth="1"/>
    <col min="5" max="5" width="26.5" style="80" bestFit="1" customWidth="1"/>
    <col min="6" max="6" width="12.83203125" style="17" bestFit="1" customWidth="1"/>
    <col min="7" max="8" width="13.1640625" style="18" bestFit="1" customWidth="1"/>
    <col min="9" max="9" width="20.33203125" style="7" bestFit="1" customWidth="1"/>
    <col min="10" max="10" width="13.1640625" style="17" bestFit="1" customWidth="1"/>
    <col min="11" max="12" width="13.5" style="18" bestFit="1" customWidth="1"/>
    <col min="13" max="13" width="12.5" style="7" bestFit="1" customWidth="1"/>
    <col min="14" max="14" width="11" style="5" bestFit="1" customWidth="1"/>
    <col min="15" max="15" width="11.5" style="6" bestFit="1" customWidth="1"/>
    <col min="16" max="16" width="11.5" style="7" bestFit="1" customWidth="1"/>
    <col min="17" max="17" width="11" style="5" bestFit="1" customWidth="1"/>
    <col min="18" max="18" width="11.5" style="6" bestFit="1" customWidth="1"/>
    <col min="19" max="19" width="11.5" style="7" bestFit="1" customWidth="1"/>
    <col min="20" max="20" width="12" style="5" bestFit="1" customWidth="1"/>
    <col min="21" max="21" width="12.5" style="6" bestFit="1" customWidth="1"/>
    <col min="22" max="22" width="12.5" style="7" bestFit="1" customWidth="1"/>
    <col min="23" max="23" width="21.5" style="3" bestFit="1" customWidth="1"/>
    <col min="24" max="24" width="12.5" style="17" bestFit="1" customWidth="1"/>
    <col min="25" max="25" width="13.5" style="16" bestFit="1" customWidth="1"/>
    <col min="26" max="26" width="19.6640625" style="5" bestFit="1" customWidth="1"/>
    <col min="27" max="27" width="14" style="7" bestFit="1" customWidth="1"/>
    <col min="28" max="28" width="12" style="11" bestFit="1" customWidth="1"/>
    <col min="29" max="29" width="13.5" style="9" bestFit="1" customWidth="1"/>
    <col min="30" max="30" width="13.5" style="8" bestFit="1" customWidth="1"/>
    <col min="31" max="31" width="18.6640625" style="7" bestFit="1" customWidth="1"/>
    <col min="32" max="32" width="14.33203125" style="5" bestFit="1" customWidth="1"/>
    <col min="33" max="33" width="14.5" style="6" bestFit="1" customWidth="1"/>
    <col min="34" max="34" width="14.5" style="7" bestFit="1" customWidth="1"/>
    <col min="35" max="35" width="14.33203125" style="5" bestFit="1" customWidth="1"/>
    <col min="36" max="36" width="14.5" style="6" bestFit="1" customWidth="1"/>
    <col min="37" max="37" width="14.5" style="7" bestFit="1" customWidth="1"/>
    <col min="38" max="38" width="15.33203125" style="5" bestFit="1" customWidth="1"/>
    <col min="39" max="39" width="15.6640625" style="6" bestFit="1" customWidth="1"/>
    <col min="40" max="40" width="15.6640625" style="7" bestFit="1" customWidth="1"/>
    <col min="41" max="41" width="24.5" style="12" bestFit="1" customWidth="1"/>
    <col min="42" max="42" width="11.5" style="10" bestFit="1" customWidth="1"/>
    <col min="43" max="43" width="13" style="8" bestFit="1" customWidth="1"/>
    <col min="44" max="44" width="23.5" style="8" bestFit="1" customWidth="1"/>
    <col min="45" max="45" width="13.83203125" style="10" bestFit="1" customWidth="1"/>
    <col min="46" max="47" width="14.33203125" style="10" bestFit="1" customWidth="1"/>
    <col min="48" max="48" width="21.5" style="15" bestFit="1" customWidth="1"/>
    <col min="49" max="49" width="14.33203125" style="14" bestFit="1" customWidth="1"/>
    <col min="50" max="51" width="14.5" style="10" bestFit="1" customWidth="1"/>
    <col min="52" max="52" width="13.5" style="15" bestFit="1" customWidth="1"/>
    <col min="53" max="53" width="12" style="14" bestFit="1" customWidth="1"/>
    <col min="54" max="54" width="12.5" style="10" bestFit="1" customWidth="1"/>
    <col min="55" max="55" width="12.5" style="15" bestFit="1" customWidth="1"/>
    <col min="56" max="56" width="12" style="14" bestFit="1" customWidth="1"/>
    <col min="57" max="57" width="12.5" style="10" bestFit="1" customWidth="1"/>
    <col min="58" max="58" width="12.5" style="15" bestFit="1" customWidth="1"/>
    <col min="59" max="59" width="13" style="14" bestFit="1" customWidth="1"/>
    <col min="60" max="61" width="13.5" style="10" bestFit="1" customWidth="1"/>
    <col min="62" max="62" width="22.5" style="15" bestFit="1" customWidth="1"/>
    <col min="63" max="63" width="13.5" style="14" bestFit="1" customWidth="1"/>
    <col min="64" max="64" width="14.5" style="15" bestFit="1" customWidth="1"/>
    <col min="65" max="65" width="20.6640625" style="14" bestFit="1" customWidth="1"/>
    <col min="66" max="66" width="15" style="15" bestFit="1" customWidth="1"/>
    <col min="67" max="67" width="13" style="19" bestFit="1" customWidth="1"/>
    <col min="68" max="68" width="11.1640625" style="10" bestFit="1" customWidth="1"/>
    <col min="69" max="69" width="11.1640625" style="20" bestFit="1" customWidth="1"/>
    <col min="70" max="70" width="19.5" style="10" bestFit="1" customWidth="1"/>
    <col min="71" max="71" width="13.5" style="14" bestFit="1" customWidth="1"/>
    <col min="72" max="73" width="14" style="10" bestFit="1" customWidth="1"/>
    <col min="74" max="74" width="21.5" style="15" bestFit="1" customWidth="1"/>
    <col min="75" max="75" width="14" style="14" bestFit="1" customWidth="1"/>
    <col min="76" max="77" width="14.5" style="10" bestFit="1" customWidth="1"/>
    <col min="78" max="78" width="13.5" style="15" bestFit="1" customWidth="1"/>
    <col min="79" max="79" width="11.6640625" style="14" bestFit="1" customWidth="1"/>
    <col min="80" max="80" width="12.1640625" style="10" bestFit="1" customWidth="1"/>
    <col min="81" max="81" width="12.1640625" style="15" bestFit="1" customWidth="1"/>
    <col min="82" max="82" width="11.6640625" style="14" bestFit="1" customWidth="1"/>
    <col min="83" max="83" width="12.1640625" style="10" bestFit="1" customWidth="1"/>
    <col min="84" max="84" width="12.1640625" style="7" bestFit="1" customWidth="1"/>
    <col min="85" max="85" width="12.83203125" style="5" bestFit="1" customWidth="1"/>
    <col min="86" max="86" width="13.1640625" style="6" bestFit="1" customWidth="1"/>
    <col min="87" max="87" width="13.1640625" style="7" bestFit="1" customWidth="1"/>
    <col min="88" max="88" width="22.1640625" style="3" bestFit="1" customWidth="1"/>
    <col min="89" max="89" width="13.1640625" style="5" bestFit="1" customWidth="1"/>
    <col min="90" max="90" width="14.33203125" style="7" bestFit="1" customWidth="1"/>
    <col min="91" max="91" width="20.5" style="5" bestFit="1" customWidth="1"/>
    <col min="92" max="92" width="14.83203125" style="7" bestFit="1" customWidth="1"/>
    <col min="93" max="93" width="12.83203125" style="19" bestFit="1" customWidth="1"/>
    <col min="94" max="95" width="16.33203125" style="6"/>
    <col min="96" max="96" width="20.6640625" style="6" bestFit="1" customWidth="1"/>
    <col min="97" max="16384" width="16.33203125" style="6"/>
  </cols>
  <sheetData>
    <row r="1" spans="1:119" s="1" customFormat="1">
      <c r="A1" s="1" t="s">
        <v>322</v>
      </c>
      <c r="B1" s="1" t="s">
        <v>189</v>
      </c>
      <c r="C1" s="70" t="s">
        <v>190</v>
      </c>
      <c r="D1" s="71" t="s">
        <v>191</v>
      </c>
      <c r="E1" s="79" t="s">
        <v>192</v>
      </c>
      <c r="F1" s="72" t="s">
        <v>193</v>
      </c>
      <c r="G1" s="72" t="s">
        <v>194</v>
      </c>
      <c r="H1" s="72" t="s">
        <v>195</v>
      </c>
      <c r="I1" s="1" t="s">
        <v>196</v>
      </c>
      <c r="J1" s="72" t="s">
        <v>197</v>
      </c>
      <c r="K1" s="72" t="s">
        <v>198</v>
      </c>
      <c r="L1" s="72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72" t="s">
        <v>211</v>
      </c>
      <c r="Y1" s="72" t="s">
        <v>212</v>
      </c>
      <c r="Z1" s="1" t="s">
        <v>213</v>
      </c>
      <c r="AA1" s="1" t="s">
        <v>214</v>
      </c>
      <c r="AB1" s="73" t="s">
        <v>215</v>
      </c>
      <c r="AC1" s="70" t="s">
        <v>216</v>
      </c>
      <c r="AD1" s="71" t="s">
        <v>217</v>
      </c>
      <c r="AE1" s="1" t="s">
        <v>218</v>
      </c>
      <c r="AF1" s="74" t="s">
        <v>219</v>
      </c>
      <c r="AG1" s="74" t="s">
        <v>221</v>
      </c>
      <c r="AH1" s="74" t="s">
        <v>220</v>
      </c>
      <c r="AI1" s="74" t="s">
        <v>222</v>
      </c>
      <c r="AJ1" s="74" t="s">
        <v>223</v>
      </c>
      <c r="AK1" s="74" t="s">
        <v>224</v>
      </c>
      <c r="AL1" s="74" t="s">
        <v>225</v>
      </c>
      <c r="AM1" s="74" t="s">
        <v>227</v>
      </c>
      <c r="AN1" s="74" t="s">
        <v>226</v>
      </c>
      <c r="AO1" s="74" t="s">
        <v>228</v>
      </c>
      <c r="AP1" s="1" t="s">
        <v>229</v>
      </c>
      <c r="AQ1" s="71" t="s">
        <v>230</v>
      </c>
      <c r="AR1" s="71" t="s">
        <v>231</v>
      </c>
      <c r="AS1" s="2" t="s">
        <v>232</v>
      </c>
      <c r="AT1" s="1" t="s">
        <v>233</v>
      </c>
      <c r="AU1" s="1" t="s">
        <v>234</v>
      </c>
      <c r="AV1" s="1" t="s">
        <v>235</v>
      </c>
      <c r="AW1" s="1" t="s">
        <v>236</v>
      </c>
      <c r="AX1" s="1" t="s">
        <v>237</v>
      </c>
      <c r="AY1" s="1" t="s">
        <v>238</v>
      </c>
      <c r="AZ1" s="1" t="s">
        <v>239</v>
      </c>
      <c r="BA1" s="1" t="s">
        <v>240</v>
      </c>
      <c r="BB1" s="1" t="s">
        <v>241</v>
      </c>
      <c r="BC1" s="1" t="s">
        <v>242</v>
      </c>
      <c r="BD1" s="1" t="s">
        <v>243</v>
      </c>
      <c r="BE1" s="1" t="s">
        <v>244</v>
      </c>
      <c r="BF1" s="1" t="s">
        <v>245</v>
      </c>
      <c r="BG1" s="1" t="s">
        <v>246</v>
      </c>
      <c r="BH1" s="1" t="s">
        <v>247</v>
      </c>
      <c r="BI1" s="1" t="s">
        <v>248</v>
      </c>
      <c r="BJ1" s="1" t="s">
        <v>249</v>
      </c>
      <c r="BK1" s="1" t="s">
        <v>250</v>
      </c>
      <c r="BL1" s="1" t="s">
        <v>251</v>
      </c>
      <c r="BM1" s="1" t="s">
        <v>252</v>
      </c>
      <c r="BN1" s="1" t="s">
        <v>253</v>
      </c>
      <c r="BO1" s="72" t="s">
        <v>323</v>
      </c>
      <c r="BP1" s="1" t="s">
        <v>254</v>
      </c>
      <c r="BQ1" s="20" t="s">
        <v>255</v>
      </c>
      <c r="BR1" s="71" t="s">
        <v>256</v>
      </c>
      <c r="BS1" s="1" t="s">
        <v>257</v>
      </c>
      <c r="BT1" s="1" t="s">
        <v>258</v>
      </c>
      <c r="BU1" s="1" t="s">
        <v>259</v>
      </c>
      <c r="BV1" s="1" t="s">
        <v>260</v>
      </c>
      <c r="BW1" s="1" t="s">
        <v>261</v>
      </c>
      <c r="BX1" s="1" t="s">
        <v>262</v>
      </c>
      <c r="BY1" s="1" t="s">
        <v>263</v>
      </c>
      <c r="BZ1" s="1" t="s">
        <v>264</v>
      </c>
      <c r="CA1" s="1" t="s">
        <v>265</v>
      </c>
      <c r="CB1" s="1" t="s">
        <v>266</v>
      </c>
      <c r="CC1" s="1" t="s">
        <v>267</v>
      </c>
      <c r="CD1" s="1" t="s">
        <v>268</v>
      </c>
      <c r="CE1" s="1" t="s">
        <v>269</v>
      </c>
      <c r="CF1" s="1" t="s">
        <v>270</v>
      </c>
      <c r="CG1" s="1" t="s">
        <v>271</v>
      </c>
      <c r="CH1" s="1" t="s">
        <v>272</v>
      </c>
      <c r="CI1" s="1" t="s">
        <v>273</v>
      </c>
      <c r="CJ1" s="1" t="s">
        <v>274</v>
      </c>
      <c r="CK1" s="1" t="s">
        <v>275</v>
      </c>
      <c r="CL1" s="1" t="s">
        <v>276</v>
      </c>
      <c r="CM1" s="1" t="s">
        <v>277</v>
      </c>
      <c r="CN1" s="1" t="s">
        <v>278</v>
      </c>
      <c r="CO1" s="72" t="s">
        <v>279</v>
      </c>
      <c r="CP1" s="1" t="s">
        <v>280</v>
      </c>
      <c r="CQ1" s="20" t="s">
        <v>281</v>
      </c>
      <c r="CR1" s="71" t="s">
        <v>282</v>
      </c>
      <c r="CS1" s="1" t="s">
        <v>283</v>
      </c>
      <c r="CT1" s="1" t="s">
        <v>284</v>
      </c>
      <c r="CU1" s="1" t="s">
        <v>285</v>
      </c>
      <c r="CV1" s="1" t="s">
        <v>286</v>
      </c>
      <c r="CW1" s="1" t="s">
        <v>287</v>
      </c>
      <c r="CX1" s="1" t="s">
        <v>288</v>
      </c>
      <c r="CY1" s="1" t="s">
        <v>289</v>
      </c>
      <c r="CZ1" s="1" t="s">
        <v>290</v>
      </c>
      <c r="DA1" s="1" t="s">
        <v>291</v>
      </c>
      <c r="DB1" s="1" t="s">
        <v>292</v>
      </c>
      <c r="DC1" s="1" t="s">
        <v>293</v>
      </c>
      <c r="DD1" s="1" t="s">
        <v>294</v>
      </c>
      <c r="DE1" s="1" t="s">
        <v>295</v>
      </c>
      <c r="DF1" s="1" t="s">
        <v>296</v>
      </c>
      <c r="DG1" s="1" t="s">
        <v>297</v>
      </c>
      <c r="DH1" s="1" t="s">
        <v>298</v>
      </c>
      <c r="DI1" s="1" t="s">
        <v>299</v>
      </c>
      <c r="DJ1" s="1" t="s">
        <v>300</v>
      </c>
      <c r="DK1" s="1" t="s">
        <v>301</v>
      </c>
      <c r="DL1" s="1" t="s">
        <v>302</v>
      </c>
      <c r="DM1" s="1" t="s">
        <v>303</v>
      </c>
      <c r="DN1" s="1" t="s">
        <v>304</v>
      </c>
      <c r="DO1" s="72" t="s">
        <v>305</v>
      </c>
    </row>
    <row r="2" spans="1:119">
      <c r="A2" s="3">
        <v>1</v>
      </c>
      <c r="B2" s="5" t="s">
        <v>39</v>
      </c>
      <c r="C2" s="4">
        <v>42654</v>
      </c>
      <c r="D2" s="8">
        <v>0.45833333333333331</v>
      </c>
      <c r="E2" s="80" t="s">
        <v>68</v>
      </c>
      <c r="F2" s="17">
        <v>166.5</v>
      </c>
      <c r="G2" s="18">
        <v>165.9</v>
      </c>
      <c r="H2" s="18">
        <v>166</v>
      </c>
      <c r="I2" s="7">
        <v>1</v>
      </c>
      <c r="J2" s="17">
        <v>78.099999999999994</v>
      </c>
      <c r="K2" s="18">
        <v>78.099999999999994</v>
      </c>
      <c r="L2" s="18">
        <v>78.099999999999994</v>
      </c>
      <c r="N2" s="5">
        <v>111</v>
      </c>
      <c r="O2" s="6">
        <v>110</v>
      </c>
      <c r="P2" s="7">
        <v>114</v>
      </c>
      <c r="Q2" s="5">
        <v>70</v>
      </c>
      <c r="R2" s="6">
        <v>72</v>
      </c>
      <c r="S2" s="7">
        <v>76</v>
      </c>
      <c r="T2" s="5">
        <v>70</v>
      </c>
      <c r="U2" s="6">
        <v>74</v>
      </c>
      <c r="V2" s="7">
        <v>78</v>
      </c>
      <c r="W2" s="3" t="s">
        <v>2</v>
      </c>
      <c r="X2" s="17" t="s">
        <v>4</v>
      </c>
      <c r="Y2" s="16" t="s">
        <v>4</v>
      </c>
      <c r="Z2" s="5" t="s">
        <v>4</v>
      </c>
      <c r="AA2" s="7" t="s">
        <v>4</v>
      </c>
      <c r="AB2" s="11">
        <v>4.3</v>
      </c>
      <c r="AC2" s="9">
        <v>42668</v>
      </c>
      <c r="AD2" s="8">
        <v>0.5</v>
      </c>
      <c r="AE2" s="13" t="s">
        <v>6</v>
      </c>
      <c r="AF2" s="5">
        <v>106</v>
      </c>
      <c r="AG2" s="6">
        <v>108</v>
      </c>
      <c r="AH2" s="7">
        <v>109</v>
      </c>
      <c r="AI2" s="5">
        <v>77</v>
      </c>
      <c r="AJ2" s="6">
        <v>73</v>
      </c>
      <c r="AK2" s="7">
        <v>73</v>
      </c>
      <c r="AL2" s="5">
        <v>66</v>
      </c>
      <c r="AM2" s="6">
        <v>75</v>
      </c>
      <c r="AN2" s="7">
        <v>75</v>
      </c>
      <c r="AO2" s="12" t="s">
        <v>2</v>
      </c>
      <c r="AP2" s="9">
        <v>42703</v>
      </c>
      <c r="AQ2" s="8">
        <v>0.51388888888888895</v>
      </c>
      <c r="AR2" s="8" t="s">
        <v>82</v>
      </c>
      <c r="AS2" s="10">
        <v>167</v>
      </c>
      <c r="AT2" s="10">
        <v>166.9</v>
      </c>
      <c r="AU2" s="10">
        <v>166.6</v>
      </c>
      <c r="AV2" s="15">
        <v>1</v>
      </c>
      <c r="AW2" s="14">
        <v>80</v>
      </c>
      <c r="AX2" s="10">
        <v>80</v>
      </c>
      <c r="AY2" s="10">
        <v>80</v>
      </c>
      <c r="AZ2" s="15">
        <v>1</v>
      </c>
      <c r="BA2" s="14">
        <v>105</v>
      </c>
      <c r="BB2" s="10">
        <v>105</v>
      </c>
      <c r="BC2" s="15">
        <v>107</v>
      </c>
      <c r="BD2" s="14">
        <v>61</v>
      </c>
      <c r="BE2" s="10">
        <v>65</v>
      </c>
      <c r="BF2" s="15">
        <v>64</v>
      </c>
      <c r="BG2" s="14">
        <v>72</v>
      </c>
      <c r="BH2" s="10">
        <v>71</v>
      </c>
      <c r="BI2" s="10">
        <v>76</v>
      </c>
      <c r="BJ2" s="15" t="s">
        <v>2</v>
      </c>
      <c r="BK2" s="14" t="s">
        <v>4</v>
      </c>
      <c r="BL2" s="15">
        <v>2</v>
      </c>
      <c r="BM2" s="14" t="s">
        <v>4</v>
      </c>
      <c r="BN2" s="15" t="s">
        <v>4</v>
      </c>
      <c r="BO2" s="19">
        <v>5.2</v>
      </c>
      <c r="BP2" s="9">
        <v>42877</v>
      </c>
      <c r="BQ2" s="20">
        <v>0.40625</v>
      </c>
      <c r="BR2" s="20" t="s">
        <v>92</v>
      </c>
      <c r="BS2" s="14">
        <v>167.5</v>
      </c>
      <c r="BT2" s="10">
        <v>167.5</v>
      </c>
      <c r="BU2" s="10">
        <v>167.6</v>
      </c>
      <c r="BV2" s="15">
        <v>1</v>
      </c>
      <c r="BW2" s="14">
        <v>76</v>
      </c>
      <c r="BX2" s="10">
        <v>76</v>
      </c>
      <c r="BY2" s="10">
        <v>76</v>
      </c>
      <c r="BZ2" s="15">
        <v>1</v>
      </c>
      <c r="CA2" s="14">
        <v>107</v>
      </c>
      <c r="CB2" s="10">
        <v>120</v>
      </c>
      <c r="CC2" s="15">
        <v>111</v>
      </c>
      <c r="CD2" s="14">
        <v>72</v>
      </c>
      <c r="CE2" s="10">
        <v>79</v>
      </c>
      <c r="CF2" s="7">
        <v>72</v>
      </c>
      <c r="CG2" s="5">
        <v>68</v>
      </c>
      <c r="CH2" s="6">
        <v>85</v>
      </c>
      <c r="CI2" s="7">
        <v>74</v>
      </c>
      <c r="CJ2" s="3" t="s">
        <v>2</v>
      </c>
      <c r="CK2" s="5" t="s">
        <v>4</v>
      </c>
      <c r="CL2" s="7">
        <v>0.1</v>
      </c>
      <c r="CM2" s="5" t="s">
        <v>4</v>
      </c>
      <c r="CN2" s="7" t="s">
        <v>4</v>
      </c>
      <c r="CO2" s="19">
        <v>5.2</v>
      </c>
      <c r="CP2" s="9">
        <v>43076</v>
      </c>
      <c r="CQ2" s="20">
        <v>0.54166666666666663</v>
      </c>
      <c r="CR2" s="20" t="s">
        <v>179</v>
      </c>
      <c r="CS2" s="14">
        <v>168</v>
      </c>
      <c r="CT2" s="10">
        <v>167.8</v>
      </c>
      <c r="CU2" s="10">
        <v>167.8</v>
      </c>
      <c r="CV2" s="15">
        <v>1</v>
      </c>
      <c r="CW2" s="14">
        <v>71.2</v>
      </c>
      <c r="CX2" s="10">
        <v>71.2</v>
      </c>
      <c r="CY2" s="10">
        <v>71.2</v>
      </c>
      <c r="CZ2" s="15">
        <v>1</v>
      </c>
      <c r="DA2" s="14">
        <v>103</v>
      </c>
      <c r="DB2" s="10">
        <v>113</v>
      </c>
      <c r="DC2" s="15">
        <v>100</v>
      </c>
      <c r="DD2" s="14">
        <v>62</v>
      </c>
      <c r="DE2" s="10">
        <v>69</v>
      </c>
      <c r="DF2" s="7">
        <v>66</v>
      </c>
      <c r="DG2" s="5">
        <v>67</v>
      </c>
      <c r="DH2" s="6">
        <v>71</v>
      </c>
      <c r="DI2" s="7">
        <v>72</v>
      </c>
      <c r="DJ2" s="3" t="s">
        <v>2</v>
      </c>
      <c r="DK2" s="5" t="s">
        <v>4</v>
      </c>
      <c r="DL2" s="7">
        <v>0.5</v>
      </c>
      <c r="DM2" s="5" t="s">
        <v>4</v>
      </c>
      <c r="DN2" s="7" t="s">
        <v>4</v>
      </c>
      <c r="DO2" s="19">
        <v>4.8</v>
      </c>
    </row>
    <row r="3" spans="1:119">
      <c r="A3" s="3">
        <v>2</v>
      </c>
      <c r="B3" s="5" t="s">
        <v>39</v>
      </c>
      <c r="C3" s="4">
        <v>42654</v>
      </c>
      <c r="D3" s="8">
        <v>0.45833333333333331</v>
      </c>
      <c r="E3" s="80" t="s">
        <v>68</v>
      </c>
      <c r="F3" s="17">
        <v>156.4</v>
      </c>
      <c r="G3" s="18">
        <v>157.19999999999999</v>
      </c>
      <c r="H3" s="18">
        <v>157.1</v>
      </c>
      <c r="I3" s="7">
        <v>1</v>
      </c>
      <c r="J3" s="17">
        <v>158.80000000000001</v>
      </c>
      <c r="K3" s="18">
        <v>158.80000000000001</v>
      </c>
      <c r="L3" s="18">
        <v>158.80000000000001</v>
      </c>
      <c r="M3" s="7">
        <v>1</v>
      </c>
      <c r="N3" s="5">
        <v>109</v>
      </c>
      <c r="O3" s="6">
        <v>105</v>
      </c>
      <c r="P3" s="7">
        <v>117</v>
      </c>
      <c r="Q3" s="5">
        <v>78</v>
      </c>
      <c r="R3" s="6">
        <v>77</v>
      </c>
      <c r="S3" s="7">
        <v>88</v>
      </c>
      <c r="T3" s="5">
        <v>64</v>
      </c>
      <c r="U3" s="6">
        <v>69</v>
      </c>
      <c r="V3" s="7">
        <v>68</v>
      </c>
      <c r="W3" s="3" t="s">
        <v>2</v>
      </c>
      <c r="X3" s="17" t="s">
        <v>4</v>
      </c>
      <c r="Y3" s="16" t="s">
        <v>4</v>
      </c>
      <c r="Z3" s="5" t="s">
        <v>4</v>
      </c>
      <c r="AA3" s="7" t="s">
        <v>3</v>
      </c>
      <c r="AB3" s="11">
        <v>5.6</v>
      </c>
      <c r="AC3" s="9">
        <v>42668</v>
      </c>
      <c r="AD3" s="8">
        <v>0.5</v>
      </c>
      <c r="AE3" s="13" t="s">
        <v>6</v>
      </c>
      <c r="AF3" s="5">
        <v>117</v>
      </c>
      <c r="AG3" s="6">
        <v>113</v>
      </c>
      <c r="AH3" s="7">
        <v>117</v>
      </c>
      <c r="AI3" s="5">
        <v>81</v>
      </c>
      <c r="AJ3" s="6">
        <v>82</v>
      </c>
      <c r="AK3" s="7">
        <v>78</v>
      </c>
      <c r="AL3" s="5">
        <v>84</v>
      </c>
      <c r="AM3" s="6">
        <v>86</v>
      </c>
      <c r="AN3" s="7">
        <v>84</v>
      </c>
      <c r="AO3" s="12" t="s">
        <v>2</v>
      </c>
      <c r="AP3" s="9">
        <v>42703</v>
      </c>
      <c r="AQ3" s="8">
        <v>0.52083333333333337</v>
      </c>
      <c r="AR3" s="8" t="s">
        <v>82</v>
      </c>
      <c r="AS3" s="10">
        <v>155.9</v>
      </c>
      <c r="AT3" s="10">
        <v>156.19999999999999</v>
      </c>
      <c r="AU3" s="10">
        <v>156.30000000000001</v>
      </c>
      <c r="AV3" s="15">
        <v>1</v>
      </c>
      <c r="AW3" s="14">
        <v>159.69999999999999</v>
      </c>
      <c r="AX3" s="10">
        <v>159.69999999999999</v>
      </c>
      <c r="AY3" s="10">
        <v>159.69999999999999</v>
      </c>
      <c r="AZ3" s="15">
        <v>1</v>
      </c>
      <c r="BA3" s="14">
        <v>111</v>
      </c>
      <c r="BB3" s="10">
        <v>113</v>
      </c>
      <c r="BC3" s="15">
        <v>116</v>
      </c>
      <c r="BD3" s="14">
        <v>72</v>
      </c>
      <c r="BE3" s="10">
        <v>72</v>
      </c>
      <c r="BF3" s="15">
        <v>71</v>
      </c>
      <c r="BG3" s="14">
        <v>84</v>
      </c>
      <c r="BH3" s="10">
        <v>81</v>
      </c>
      <c r="BI3" s="10">
        <v>77</v>
      </c>
      <c r="BJ3" s="15" t="s">
        <v>2</v>
      </c>
      <c r="BK3" s="14" t="s">
        <v>4</v>
      </c>
      <c r="BL3" s="15" t="s">
        <v>4</v>
      </c>
      <c r="BM3" s="14" t="s">
        <v>4</v>
      </c>
      <c r="BN3" s="15" t="s">
        <v>4</v>
      </c>
      <c r="BO3" s="19">
        <v>5.5</v>
      </c>
      <c r="BP3" s="9">
        <v>42877</v>
      </c>
      <c r="BQ3" s="20">
        <v>0.46875</v>
      </c>
      <c r="BR3" s="20" t="s">
        <v>92</v>
      </c>
      <c r="BS3" s="14">
        <v>157</v>
      </c>
      <c r="BT3" s="10">
        <v>156.80000000000001</v>
      </c>
      <c r="BU3" s="10">
        <v>156.80000000000001</v>
      </c>
      <c r="BV3" s="15">
        <v>1</v>
      </c>
      <c r="BW3" s="14">
        <v>164.2</v>
      </c>
      <c r="BX3" s="10">
        <v>164.2</v>
      </c>
      <c r="BY3" s="10">
        <v>164.2</v>
      </c>
      <c r="BZ3" s="15">
        <v>1</v>
      </c>
      <c r="CA3" s="14">
        <v>102</v>
      </c>
      <c r="CB3" s="10">
        <v>96</v>
      </c>
      <c r="CC3" s="15">
        <v>93</v>
      </c>
      <c r="CD3" s="14">
        <v>84</v>
      </c>
      <c r="CE3" s="10">
        <v>84</v>
      </c>
      <c r="CF3" s="7">
        <v>74</v>
      </c>
      <c r="CG3" s="5">
        <v>81</v>
      </c>
      <c r="CH3" s="6">
        <v>84</v>
      </c>
      <c r="CI3" s="7">
        <v>75</v>
      </c>
      <c r="CJ3" s="3" t="s">
        <v>2</v>
      </c>
      <c r="CK3" s="5" t="s">
        <v>4</v>
      </c>
      <c r="CL3" s="7" t="s">
        <v>4</v>
      </c>
      <c r="CM3" s="5" t="s">
        <v>4</v>
      </c>
      <c r="CN3" s="7" t="s">
        <v>4</v>
      </c>
      <c r="CO3" s="19">
        <v>5.7</v>
      </c>
      <c r="CP3" s="9"/>
      <c r="CQ3" s="20"/>
      <c r="CR3" s="20"/>
      <c r="CS3" s="14"/>
      <c r="CT3" s="10"/>
      <c r="CU3" s="10"/>
      <c r="CV3" s="15"/>
      <c r="CW3" s="14"/>
      <c r="CX3" s="10"/>
      <c r="CY3" s="10"/>
      <c r="CZ3" s="15"/>
      <c r="DA3" s="14"/>
      <c r="DB3" s="10"/>
      <c r="DC3" s="15"/>
      <c r="DD3" s="14"/>
      <c r="DE3" s="10"/>
      <c r="DF3" s="7"/>
      <c r="DG3" s="5"/>
      <c r="DI3" s="7"/>
      <c r="DJ3" s="3"/>
      <c r="DK3" s="5"/>
      <c r="DL3" s="7"/>
      <c r="DM3" s="5"/>
      <c r="DN3" s="7"/>
      <c r="DO3" s="19"/>
    </row>
    <row r="4" spans="1:119">
      <c r="A4" s="3">
        <v>3</v>
      </c>
      <c r="B4" s="5" t="s">
        <v>39</v>
      </c>
      <c r="C4" s="4">
        <v>42654</v>
      </c>
      <c r="D4" s="8">
        <v>0.45833333333333331</v>
      </c>
      <c r="E4" s="80" t="s">
        <v>68</v>
      </c>
      <c r="F4" s="17">
        <v>165.2</v>
      </c>
      <c r="G4" s="18">
        <v>165.9</v>
      </c>
      <c r="H4" s="18">
        <v>165.8</v>
      </c>
      <c r="I4" s="7">
        <v>1</v>
      </c>
      <c r="J4" s="17">
        <v>125.6</v>
      </c>
      <c r="K4" s="18">
        <v>125.6</v>
      </c>
      <c r="L4" s="18">
        <v>125.6</v>
      </c>
      <c r="M4" s="7">
        <v>1</v>
      </c>
      <c r="N4" s="5">
        <v>104</v>
      </c>
      <c r="O4" s="6">
        <v>104</v>
      </c>
      <c r="P4" s="7">
        <v>105</v>
      </c>
      <c r="Q4" s="5">
        <v>71</v>
      </c>
      <c r="R4" s="6">
        <v>70</v>
      </c>
      <c r="S4" s="7">
        <v>73</v>
      </c>
      <c r="T4" s="5">
        <v>77</v>
      </c>
      <c r="U4" s="6">
        <v>81</v>
      </c>
      <c r="V4" s="7">
        <v>79</v>
      </c>
      <c r="W4" s="3" t="s">
        <v>2</v>
      </c>
      <c r="X4" s="17" t="s">
        <v>4</v>
      </c>
      <c r="Y4" s="16">
        <v>3</v>
      </c>
      <c r="Z4" s="5" t="s">
        <v>4</v>
      </c>
      <c r="AA4" s="7" t="s">
        <v>4</v>
      </c>
      <c r="AB4" s="11">
        <v>5.7</v>
      </c>
      <c r="AC4" s="9">
        <v>42668</v>
      </c>
      <c r="AD4" s="8">
        <v>0.5</v>
      </c>
      <c r="AE4" s="13" t="s">
        <v>6</v>
      </c>
      <c r="AF4" s="5">
        <v>110</v>
      </c>
      <c r="AG4" s="6">
        <v>110</v>
      </c>
      <c r="AH4" s="7">
        <v>114</v>
      </c>
      <c r="AI4" s="5">
        <v>70</v>
      </c>
      <c r="AJ4" s="6">
        <v>68</v>
      </c>
      <c r="AK4" s="7">
        <v>70</v>
      </c>
      <c r="AL4" s="5">
        <v>72</v>
      </c>
      <c r="AM4" s="6">
        <v>79</v>
      </c>
      <c r="AN4" s="7">
        <v>76</v>
      </c>
      <c r="AO4" s="12" t="s">
        <v>2</v>
      </c>
      <c r="AP4" s="9">
        <v>42703</v>
      </c>
      <c r="AQ4" s="8">
        <v>0.54861111111111105</v>
      </c>
      <c r="AR4" s="8" t="s">
        <v>82</v>
      </c>
      <c r="AS4" s="10">
        <v>166.8</v>
      </c>
      <c r="AT4" s="10">
        <v>166.6</v>
      </c>
      <c r="AU4" s="10">
        <v>166.7</v>
      </c>
      <c r="AV4" s="15">
        <v>1</v>
      </c>
      <c r="AW4" s="14">
        <v>121.1</v>
      </c>
      <c r="AX4" s="10">
        <v>121.4</v>
      </c>
      <c r="AY4" s="10">
        <v>121.4</v>
      </c>
      <c r="AZ4" s="15">
        <v>1</v>
      </c>
      <c r="BA4" s="14">
        <v>112</v>
      </c>
      <c r="BB4" s="10">
        <v>113</v>
      </c>
      <c r="BC4" s="15">
        <v>110</v>
      </c>
      <c r="BD4" s="14">
        <v>80</v>
      </c>
      <c r="BE4" s="10">
        <v>80</v>
      </c>
      <c r="BF4" s="15">
        <v>81</v>
      </c>
      <c r="BG4" s="14">
        <v>69</v>
      </c>
      <c r="BH4" s="10">
        <v>64</v>
      </c>
      <c r="BI4" s="10">
        <v>76</v>
      </c>
      <c r="BJ4" s="15" t="s">
        <v>2</v>
      </c>
      <c r="BK4" s="14" t="s">
        <v>4</v>
      </c>
      <c r="BL4" s="15">
        <v>3</v>
      </c>
      <c r="BM4" s="14" t="s">
        <v>4</v>
      </c>
      <c r="BN4" s="15" t="s">
        <v>4</v>
      </c>
      <c r="BO4" s="19">
        <v>5.4</v>
      </c>
      <c r="BP4" s="9"/>
      <c r="BR4" s="20" t="s">
        <v>93</v>
      </c>
      <c r="CP4" s="9"/>
      <c r="CQ4" s="20"/>
      <c r="CR4" s="20"/>
      <c r="CS4" s="14"/>
      <c r="CT4" s="10"/>
      <c r="CU4" s="10"/>
      <c r="CV4" s="15"/>
      <c r="CW4" s="14"/>
      <c r="CX4" s="10"/>
      <c r="CY4" s="10"/>
      <c r="CZ4" s="15"/>
      <c r="DA4" s="14"/>
      <c r="DB4" s="10"/>
      <c r="DC4" s="15"/>
      <c r="DD4" s="14"/>
      <c r="DE4" s="10"/>
      <c r="DF4" s="7"/>
      <c r="DG4" s="5"/>
      <c r="DI4" s="7"/>
      <c r="DJ4" s="3"/>
      <c r="DK4" s="5"/>
      <c r="DL4" s="7"/>
      <c r="DM4" s="5"/>
      <c r="DN4" s="7"/>
      <c r="DO4" s="19"/>
    </row>
    <row r="5" spans="1:119">
      <c r="A5" s="3">
        <v>4</v>
      </c>
      <c r="B5" s="5" t="s">
        <v>39</v>
      </c>
      <c r="C5" s="4">
        <v>42654</v>
      </c>
      <c r="D5" s="8">
        <v>0.45833333333333331</v>
      </c>
      <c r="E5" s="80" t="s">
        <v>68</v>
      </c>
      <c r="F5" s="17">
        <v>158</v>
      </c>
      <c r="G5" s="18">
        <v>158</v>
      </c>
      <c r="H5" s="18">
        <v>157</v>
      </c>
      <c r="I5" s="7">
        <v>1</v>
      </c>
      <c r="J5" s="17">
        <v>93.4</v>
      </c>
      <c r="K5" s="18">
        <v>93.4</v>
      </c>
      <c r="L5" s="18">
        <v>93.4</v>
      </c>
      <c r="M5" s="7">
        <v>1</v>
      </c>
      <c r="N5" s="5">
        <v>140</v>
      </c>
      <c r="O5" s="6">
        <v>139</v>
      </c>
      <c r="P5" s="7">
        <v>138</v>
      </c>
      <c r="Q5" s="5">
        <v>109</v>
      </c>
      <c r="R5" s="6">
        <v>106</v>
      </c>
      <c r="S5" s="7">
        <v>103</v>
      </c>
      <c r="T5" s="5">
        <v>76</v>
      </c>
      <c r="U5" s="6">
        <v>75</v>
      </c>
      <c r="V5" s="7">
        <v>77</v>
      </c>
      <c r="W5" s="3" t="s">
        <v>2</v>
      </c>
      <c r="X5" s="17" t="s">
        <v>4</v>
      </c>
      <c r="Y5" s="16">
        <v>1</v>
      </c>
      <c r="Z5" s="5" t="s">
        <v>4</v>
      </c>
      <c r="AA5" s="7" t="s">
        <v>4</v>
      </c>
      <c r="AB5" s="11">
        <v>5.8</v>
      </c>
      <c r="AC5" s="9">
        <v>42675</v>
      </c>
      <c r="AD5" s="8">
        <v>0.47916666666666669</v>
      </c>
      <c r="AE5" s="7" t="s">
        <v>6</v>
      </c>
      <c r="AO5" s="12" t="s">
        <v>2</v>
      </c>
      <c r="AP5" s="9">
        <v>42704</v>
      </c>
      <c r="AQ5" s="8">
        <v>0.50902777777777775</v>
      </c>
      <c r="AR5" s="8" t="s">
        <v>82</v>
      </c>
      <c r="AS5" s="10">
        <v>158.30000000000001</v>
      </c>
      <c r="AT5" s="10">
        <v>158.69999999999999</v>
      </c>
      <c r="AU5" s="10">
        <v>158.69999999999999</v>
      </c>
      <c r="AV5" s="15">
        <v>1</v>
      </c>
      <c r="AW5" s="14">
        <v>95</v>
      </c>
      <c r="AX5" s="10">
        <v>95</v>
      </c>
      <c r="AY5" s="10">
        <v>95</v>
      </c>
      <c r="AZ5" s="15">
        <v>1</v>
      </c>
      <c r="BA5" s="14">
        <v>148</v>
      </c>
      <c r="BB5" s="10">
        <v>160</v>
      </c>
      <c r="BC5" s="15">
        <v>161</v>
      </c>
      <c r="BD5" s="14">
        <v>114</v>
      </c>
      <c r="BE5" s="10">
        <v>111</v>
      </c>
      <c r="BF5" s="15">
        <v>111</v>
      </c>
      <c r="BG5" s="14">
        <v>80</v>
      </c>
      <c r="BH5" s="10">
        <v>84</v>
      </c>
      <c r="BI5" s="10">
        <v>81</v>
      </c>
      <c r="BJ5" s="15" t="s">
        <v>2</v>
      </c>
      <c r="BK5" s="14" t="s">
        <v>4</v>
      </c>
      <c r="BL5" s="15">
        <v>2</v>
      </c>
      <c r="BM5" s="14" t="s">
        <v>4</v>
      </c>
      <c r="BN5" s="15" t="s">
        <v>4</v>
      </c>
      <c r="BO5" s="19">
        <v>5.7</v>
      </c>
      <c r="BP5" s="9">
        <v>42877</v>
      </c>
      <c r="BQ5" s="20">
        <v>0.39583333333333331</v>
      </c>
      <c r="BR5" s="20" t="s">
        <v>92</v>
      </c>
      <c r="BS5" s="14">
        <v>159.19999999999999</v>
      </c>
      <c r="BT5" s="10">
        <v>159.19999999999999</v>
      </c>
      <c r="BU5" s="10">
        <v>159.30000000000001</v>
      </c>
      <c r="BV5" s="15">
        <v>1</v>
      </c>
      <c r="BW5" s="14">
        <v>99.5</v>
      </c>
      <c r="BX5" s="10">
        <v>99.5</v>
      </c>
      <c r="BY5" s="10">
        <v>99.5</v>
      </c>
      <c r="BZ5" s="15">
        <v>1</v>
      </c>
      <c r="CA5" s="14">
        <v>144</v>
      </c>
      <c r="CB5" s="10">
        <v>145</v>
      </c>
      <c r="CC5" s="15">
        <v>142</v>
      </c>
      <c r="CD5" s="14">
        <v>118</v>
      </c>
      <c r="CE5" s="10">
        <v>116</v>
      </c>
      <c r="CF5" s="7">
        <v>114</v>
      </c>
      <c r="CG5" s="5">
        <v>90</v>
      </c>
      <c r="CH5" s="6">
        <v>92</v>
      </c>
      <c r="CI5" s="7">
        <v>89</v>
      </c>
      <c r="CJ5" s="3" t="s">
        <v>2</v>
      </c>
      <c r="CK5" s="5" t="s">
        <v>4</v>
      </c>
      <c r="CL5" s="7">
        <v>0</v>
      </c>
      <c r="CM5" s="5" t="s">
        <v>4</v>
      </c>
      <c r="CN5" s="7" t="s">
        <v>4</v>
      </c>
      <c r="CO5" s="19">
        <v>5.8</v>
      </c>
      <c r="CP5" s="9">
        <v>43076</v>
      </c>
      <c r="CQ5" s="20">
        <v>0.52083333333333337</v>
      </c>
      <c r="CR5" s="20" t="s">
        <v>179</v>
      </c>
      <c r="CS5" s="14">
        <v>159.30000000000001</v>
      </c>
      <c r="CT5" s="10">
        <v>159.1</v>
      </c>
      <c r="CU5" s="10">
        <v>159.30000000000001</v>
      </c>
      <c r="CV5" s="15">
        <v>1</v>
      </c>
      <c r="CW5" s="14">
        <v>97.3</v>
      </c>
      <c r="CX5" s="10">
        <v>97.3</v>
      </c>
      <c r="CY5" s="10">
        <v>97</v>
      </c>
      <c r="CZ5" s="15">
        <v>1</v>
      </c>
      <c r="DA5" s="14">
        <v>152</v>
      </c>
      <c r="DB5" s="10">
        <v>146</v>
      </c>
      <c r="DC5" s="15">
        <v>140</v>
      </c>
      <c r="DD5" s="14">
        <v>105</v>
      </c>
      <c r="DE5" s="10">
        <v>104</v>
      </c>
      <c r="DF5" s="7">
        <v>97</v>
      </c>
      <c r="DG5" s="5">
        <v>83</v>
      </c>
      <c r="DH5" s="6">
        <v>87</v>
      </c>
      <c r="DI5" s="7">
        <v>83</v>
      </c>
      <c r="DJ5" s="3" t="s">
        <v>2</v>
      </c>
      <c r="DK5" s="5" t="s">
        <v>4</v>
      </c>
      <c r="DL5" s="7">
        <v>1.5</v>
      </c>
      <c r="DM5" s="5" t="s">
        <v>4</v>
      </c>
      <c r="DN5" s="7" t="s">
        <v>4</v>
      </c>
      <c r="DO5" s="19">
        <v>5.3</v>
      </c>
    </row>
    <row r="6" spans="1:119">
      <c r="A6" s="3">
        <v>5</v>
      </c>
      <c r="B6" s="5" t="s">
        <v>39</v>
      </c>
      <c r="C6" s="4">
        <v>42654</v>
      </c>
      <c r="D6" s="8">
        <v>0.45833333333333331</v>
      </c>
      <c r="E6" s="80" t="s">
        <v>68</v>
      </c>
      <c r="F6" s="17">
        <v>159.19999999999999</v>
      </c>
      <c r="G6" s="18">
        <v>159</v>
      </c>
      <c r="H6" s="18">
        <v>159.19999999999999</v>
      </c>
      <c r="I6" s="7">
        <v>1</v>
      </c>
      <c r="J6" s="17">
        <v>113.1</v>
      </c>
      <c r="K6" s="18">
        <v>113.1</v>
      </c>
      <c r="L6" s="18">
        <v>113.1</v>
      </c>
      <c r="M6" s="7">
        <v>1</v>
      </c>
      <c r="N6" s="5">
        <v>120</v>
      </c>
      <c r="O6" s="6">
        <v>114</v>
      </c>
      <c r="P6" s="7">
        <v>113</v>
      </c>
      <c r="Q6" s="5">
        <v>89</v>
      </c>
      <c r="R6" s="6">
        <v>82</v>
      </c>
      <c r="S6" s="7">
        <v>82</v>
      </c>
      <c r="T6" s="5">
        <v>59</v>
      </c>
      <c r="U6" s="6">
        <v>46</v>
      </c>
      <c r="V6" s="7">
        <v>50</v>
      </c>
      <c r="W6" s="3" t="s">
        <v>2</v>
      </c>
      <c r="X6" s="17" t="s">
        <v>4</v>
      </c>
      <c r="Y6" s="16" t="s">
        <v>4</v>
      </c>
      <c r="Z6" s="5" t="s">
        <v>4</v>
      </c>
      <c r="AA6" s="7" t="s">
        <v>4</v>
      </c>
      <c r="AB6" s="11">
        <v>5.2</v>
      </c>
      <c r="AC6" s="9">
        <v>42675</v>
      </c>
      <c r="AD6" s="8">
        <v>0.47916666666666669</v>
      </c>
      <c r="AE6" s="7" t="s">
        <v>6</v>
      </c>
      <c r="AF6" s="5">
        <v>118</v>
      </c>
      <c r="AG6" s="6">
        <v>125</v>
      </c>
      <c r="AH6" s="7">
        <v>124</v>
      </c>
      <c r="AI6" s="5">
        <v>79</v>
      </c>
      <c r="AJ6" s="6">
        <v>80</v>
      </c>
      <c r="AK6" s="7">
        <v>79</v>
      </c>
      <c r="AL6" s="5">
        <v>56</v>
      </c>
      <c r="AM6" s="6">
        <v>55</v>
      </c>
      <c r="AN6" s="7">
        <v>57</v>
      </c>
      <c r="AO6" s="12" t="s">
        <v>2</v>
      </c>
      <c r="AP6" s="9">
        <v>42703</v>
      </c>
      <c r="AQ6" s="8">
        <v>0.54861111111111105</v>
      </c>
      <c r="AR6" s="8" t="s">
        <v>82</v>
      </c>
      <c r="AS6" s="10">
        <v>158.19999999999999</v>
      </c>
      <c r="AT6" s="10">
        <v>158.19999999999999</v>
      </c>
      <c r="AU6" s="10">
        <v>158</v>
      </c>
      <c r="AV6" s="15">
        <v>1</v>
      </c>
      <c r="AW6" s="14">
        <v>114.2</v>
      </c>
      <c r="AX6" s="10">
        <v>114.2</v>
      </c>
      <c r="AY6" s="10">
        <v>114.2</v>
      </c>
      <c r="AZ6" s="15">
        <v>1</v>
      </c>
      <c r="BA6" s="14">
        <v>110</v>
      </c>
      <c r="BB6" s="10">
        <v>112</v>
      </c>
      <c r="BC6" s="15">
        <v>117</v>
      </c>
      <c r="BD6" s="14">
        <v>71</v>
      </c>
      <c r="BE6" s="10">
        <v>71</v>
      </c>
      <c r="BF6" s="15">
        <v>74</v>
      </c>
      <c r="BG6" s="14">
        <v>56</v>
      </c>
      <c r="BH6" s="10">
        <v>57</v>
      </c>
      <c r="BI6" s="10">
        <v>69</v>
      </c>
      <c r="BJ6" s="15" t="s">
        <v>2</v>
      </c>
      <c r="BK6" s="14" t="s">
        <v>4</v>
      </c>
      <c r="BL6" s="15" t="s">
        <v>4</v>
      </c>
      <c r="BM6" s="14" t="s">
        <v>4</v>
      </c>
      <c r="BN6" s="15" t="s">
        <v>4</v>
      </c>
      <c r="BO6" s="19">
        <v>5.9</v>
      </c>
      <c r="BP6" s="9">
        <v>42877</v>
      </c>
      <c r="BQ6" s="20">
        <v>0.47152777777777777</v>
      </c>
      <c r="BR6" s="20" t="s">
        <v>94</v>
      </c>
      <c r="BS6" s="14">
        <v>159.5</v>
      </c>
      <c r="BT6" s="10">
        <v>159.4</v>
      </c>
      <c r="BU6" s="10">
        <v>159.6</v>
      </c>
      <c r="BV6" s="15">
        <v>1</v>
      </c>
      <c r="BW6" s="14">
        <v>118.9</v>
      </c>
      <c r="BX6" s="10">
        <v>118.9</v>
      </c>
      <c r="BY6" s="10">
        <v>118.9</v>
      </c>
      <c r="BZ6" s="15">
        <v>1</v>
      </c>
      <c r="CA6" s="14">
        <v>125</v>
      </c>
      <c r="CB6" s="10">
        <v>122</v>
      </c>
      <c r="CC6" s="15">
        <v>130</v>
      </c>
      <c r="CD6" s="14">
        <v>79</v>
      </c>
      <c r="CE6" s="10">
        <v>84</v>
      </c>
      <c r="CF6" s="7">
        <v>93</v>
      </c>
      <c r="CG6" s="5">
        <v>70</v>
      </c>
      <c r="CH6" s="6">
        <v>71</v>
      </c>
      <c r="CI6" s="7">
        <v>71</v>
      </c>
      <c r="CJ6" s="3" t="s">
        <v>2</v>
      </c>
      <c r="CK6" s="5" t="s">
        <v>4</v>
      </c>
      <c r="CL6" s="7" t="s">
        <v>4</v>
      </c>
      <c r="CM6" s="5" t="s">
        <v>4</v>
      </c>
      <c r="CN6" s="7" t="s">
        <v>4</v>
      </c>
      <c r="CO6" s="19">
        <v>5.5</v>
      </c>
      <c r="CP6" s="9">
        <v>43076</v>
      </c>
      <c r="CQ6" s="20">
        <v>0.58333333333333337</v>
      </c>
      <c r="CR6" s="20" t="s">
        <v>179</v>
      </c>
      <c r="CS6" s="14">
        <v>159.30000000000001</v>
      </c>
      <c r="CT6" s="10">
        <v>158.9</v>
      </c>
      <c r="CU6" s="10">
        <v>158.6</v>
      </c>
      <c r="CV6" s="15">
        <v>1</v>
      </c>
      <c r="CW6" s="14">
        <v>120</v>
      </c>
      <c r="CX6" s="10">
        <v>120</v>
      </c>
      <c r="CY6" s="10">
        <v>120</v>
      </c>
      <c r="CZ6" s="15">
        <v>1</v>
      </c>
      <c r="DA6" s="14">
        <v>133</v>
      </c>
      <c r="DB6" s="10">
        <v>117</v>
      </c>
      <c r="DC6" s="15">
        <v>121</v>
      </c>
      <c r="DD6" s="14">
        <v>91</v>
      </c>
      <c r="DE6" s="10">
        <v>83</v>
      </c>
      <c r="DF6" s="7">
        <v>82</v>
      </c>
      <c r="DG6" s="5">
        <v>77</v>
      </c>
      <c r="DH6" s="6">
        <v>75</v>
      </c>
      <c r="DI6" s="7">
        <v>72</v>
      </c>
      <c r="DJ6" s="3" t="s">
        <v>2</v>
      </c>
      <c r="DK6" s="5">
        <v>0.5</v>
      </c>
      <c r="DL6" s="7" t="s">
        <v>4</v>
      </c>
      <c r="DM6" s="5" t="s">
        <v>4</v>
      </c>
      <c r="DN6" s="7" t="s">
        <v>4</v>
      </c>
      <c r="DO6" s="19">
        <v>5.3</v>
      </c>
    </row>
    <row r="7" spans="1:119">
      <c r="A7" s="3">
        <v>6</v>
      </c>
      <c r="B7" s="5" t="s">
        <v>39</v>
      </c>
      <c r="C7" s="4">
        <v>42654</v>
      </c>
      <c r="D7" s="8">
        <v>0.45833333333333331</v>
      </c>
      <c r="E7" s="80" t="s">
        <v>68</v>
      </c>
      <c r="F7" s="17">
        <v>162.5</v>
      </c>
      <c r="G7" s="18">
        <v>162.6</v>
      </c>
      <c r="H7" s="18">
        <v>162.6</v>
      </c>
      <c r="I7" s="7">
        <v>1</v>
      </c>
      <c r="J7" s="17">
        <v>68.5</v>
      </c>
      <c r="K7" s="18">
        <v>68.5</v>
      </c>
      <c r="L7" s="18">
        <v>68.5</v>
      </c>
      <c r="M7" s="7">
        <v>1</v>
      </c>
      <c r="N7" s="5">
        <v>141</v>
      </c>
      <c r="O7" s="6">
        <v>140</v>
      </c>
      <c r="P7" s="7">
        <v>133</v>
      </c>
      <c r="Q7" s="5">
        <v>103</v>
      </c>
      <c r="R7" s="6">
        <v>102</v>
      </c>
      <c r="S7" s="7">
        <v>104</v>
      </c>
      <c r="T7" s="5">
        <v>114</v>
      </c>
      <c r="U7" s="6">
        <v>113</v>
      </c>
      <c r="V7" s="7">
        <v>118</v>
      </c>
      <c r="W7" s="3" t="s">
        <v>1</v>
      </c>
      <c r="X7" s="17" t="s">
        <v>4</v>
      </c>
      <c r="Y7" s="16" t="s">
        <v>4</v>
      </c>
      <c r="Z7" s="5" t="s">
        <v>4</v>
      </c>
      <c r="AA7" s="7" t="s">
        <v>3</v>
      </c>
      <c r="AB7" s="11">
        <v>5.4</v>
      </c>
      <c r="AC7" s="9">
        <v>42675</v>
      </c>
      <c r="AD7" s="8">
        <v>0.47916666666666669</v>
      </c>
      <c r="AE7" s="7" t="s">
        <v>6</v>
      </c>
      <c r="AF7" s="5">
        <v>141</v>
      </c>
      <c r="AG7" s="6">
        <v>149</v>
      </c>
      <c r="AH7" s="7">
        <v>149</v>
      </c>
      <c r="AI7" s="5">
        <v>108</v>
      </c>
      <c r="AJ7" s="6">
        <v>103</v>
      </c>
      <c r="AK7" s="7">
        <v>102</v>
      </c>
      <c r="AL7" s="5">
        <v>93</v>
      </c>
      <c r="AM7" s="6">
        <v>93</v>
      </c>
      <c r="AN7" s="7">
        <v>86</v>
      </c>
      <c r="AO7" s="12" t="s">
        <v>1</v>
      </c>
      <c r="AP7" s="9">
        <v>42703</v>
      </c>
      <c r="AQ7" s="8">
        <v>0.50694444444444442</v>
      </c>
      <c r="AR7" s="8" t="s">
        <v>82</v>
      </c>
      <c r="AS7" s="10">
        <v>161.9</v>
      </c>
      <c r="AT7" s="10">
        <v>161.9</v>
      </c>
      <c r="AU7" s="10">
        <v>162</v>
      </c>
      <c r="AV7" s="15">
        <v>1</v>
      </c>
      <c r="AW7" s="14">
        <v>70.3</v>
      </c>
      <c r="AX7" s="10">
        <v>68.599999999999994</v>
      </c>
      <c r="AY7" s="10">
        <v>68.599999999999994</v>
      </c>
      <c r="AZ7" s="15">
        <v>1</v>
      </c>
      <c r="BA7" s="14">
        <v>152</v>
      </c>
      <c r="BB7" s="10">
        <v>149</v>
      </c>
      <c r="BC7" s="15">
        <v>151</v>
      </c>
      <c r="BD7" s="14">
        <v>114</v>
      </c>
      <c r="BE7" s="10">
        <v>109</v>
      </c>
      <c r="BF7" s="15">
        <v>111</v>
      </c>
      <c r="BG7" s="14">
        <v>94</v>
      </c>
      <c r="BH7" s="10">
        <v>92</v>
      </c>
      <c r="BI7" s="10">
        <v>92</v>
      </c>
      <c r="BJ7" s="15" t="s">
        <v>1</v>
      </c>
      <c r="BK7" s="14" t="s">
        <v>4</v>
      </c>
      <c r="BL7" s="15">
        <v>0.33</v>
      </c>
      <c r="BM7" s="14" t="s">
        <v>4</v>
      </c>
      <c r="BN7" s="15" t="s">
        <v>3</v>
      </c>
      <c r="BO7" s="19">
        <v>5.4</v>
      </c>
      <c r="BP7" s="9">
        <v>42877</v>
      </c>
      <c r="BQ7" s="20">
        <v>0.47916666666666669</v>
      </c>
      <c r="BR7" s="20"/>
      <c r="BS7" s="14">
        <v>162.5</v>
      </c>
      <c r="BT7" s="10">
        <v>162.5</v>
      </c>
      <c r="BU7" s="10">
        <v>162.5</v>
      </c>
      <c r="BV7" s="15">
        <v>1</v>
      </c>
      <c r="BW7" s="14">
        <v>68.7</v>
      </c>
      <c r="BX7" s="10">
        <v>68.7</v>
      </c>
      <c r="BY7" s="10">
        <v>68.7</v>
      </c>
      <c r="BZ7" s="15">
        <v>1</v>
      </c>
      <c r="CK7" s="5" t="s">
        <v>4</v>
      </c>
      <c r="CL7" s="7" t="s">
        <v>4</v>
      </c>
      <c r="CM7" s="5" t="s">
        <v>4</v>
      </c>
      <c r="CN7" s="7" t="s">
        <v>4</v>
      </c>
      <c r="CO7" s="19">
        <v>5.5</v>
      </c>
      <c r="CP7" s="9">
        <v>43076</v>
      </c>
      <c r="CQ7" s="20">
        <v>0.52083333333333337</v>
      </c>
      <c r="CR7" s="20" t="s">
        <v>179</v>
      </c>
      <c r="CS7" s="14">
        <v>162.5</v>
      </c>
      <c r="CT7" s="10">
        <v>162.4</v>
      </c>
      <c r="CU7" s="10">
        <v>162.4</v>
      </c>
      <c r="CV7" s="15">
        <v>1</v>
      </c>
      <c r="CW7" s="14">
        <v>70.900000000000006</v>
      </c>
      <c r="CX7" s="10">
        <v>69.2</v>
      </c>
      <c r="CY7" s="10">
        <v>69.2</v>
      </c>
      <c r="CZ7" s="15">
        <v>1</v>
      </c>
      <c r="DA7" s="14">
        <v>137</v>
      </c>
      <c r="DB7" s="10">
        <v>141</v>
      </c>
      <c r="DC7" s="15">
        <v>139</v>
      </c>
      <c r="DD7" s="14">
        <v>97</v>
      </c>
      <c r="DE7" s="10">
        <v>91</v>
      </c>
      <c r="DF7" s="7">
        <v>93</v>
      </c>
      <c r="DG7" s="5">
        <v>74</v>
      </c>
      <c r="DH7" s="6">
        <v>71</v>
      </c>
      <c r="DI7" s="7">
        <v>76</v>
      </c>
      <c r="DJ7" s="3" t="s">
        <v>1</v>
      </c>
      <c r="DK7" s="5">
        <v>8</v>
      </c>
      <c r="DL7" s="7">
        <v>3.5</v>
      </c>
      <c r="DM7" s="5" t="s">
        <v>4</v>
      </c>
      <c r="DN7" s="7" t="s">
        <v>4</v>
      </c>
      <c r="DO7" s="19">
        <v>5.3</v>
      </c>
    </row>
    <row r="8" spans="1:119">
      <c r="A8" s="3">
        <v>7</v>
      </c>
      <c r="B8" s="5" t="s">
        <v>39</v>
      </c>
      <c r="C8" s="4">
        <v>42654</v>
      </c>
      <c r="D8" s="8">
        <v>0.5625</v>
      </c>
      <c r="E8" s="80" t="s">
        <v>69</v>
      </c>
      <c r="F8" s="17">
        <v>174.6</v>
      </c>
      <c r="G8" s="18">
        <v>174.5</v>
      </c>
      <c r="H8" s="18">
        <v>174.6</v>
      </c>
      <c r="I8" s="7">
        <v>1</v>
      </c>
      <c r="J8" s="17">
        <v>110.5</v>
      </c>
      <c r="K8" s="18">
        <v>110.5</v>
      </c>
      <c r="L8" s="18">
        <v>110.5</v>
      </c>
      <c r="M8" s="7">
        <v>1</v>
      </c>
      <c r="N8" s="5">
        <v>143</v>
      </c>
      <c r="O8" s="6">
        <v>137</v>
      </c>
      <c r="P8" s="7">
        <v>131</v>
      </c>
      <c r="Q8" s="5">
        <v>100</v>
      </c>
      <c r="R8" s="6">
        <v>102</v>
      </c>
      <c r="S8" s="7">
        <v>96</v>
      </c>
      <c r="T8" s="5">
        <v>78</v>
      </c>
      <c r="U8" s="6">
        <v>74</v>
      </c>
      <c r="V8" s="7">
        <v>78</v>
      </c>
      <c r="W8" s="3" t="s">
        <v>2</v>
      </c>
      <c r="X8" s="17" t="s">
        <v>4</v>
      </c>
      <c r="Y8" s="16">
        <v>6</v>
      </c>
      <c r="Z8" s="5" t="s">
        <v>4</v>
      </c>
      <c r="AA8" s="7" t="s">
        <v>4</v>
      </c>
      <c r="AB8" s="11">
        <v>5.5</v>
      </c>
      <c r="AC8" s="9">
        <v>42661</v>
      </c>
      <c r="AD8" s="8">
        <v>0.5625</v>
      </c>
      <c r="AE8" s="7" t="s">
        <v>6</v>
      </c>
      <c r="AF8" s="5">
        <v>142</v>
      </c>
      <c r="AG8" s="6">
        <v>140</v>
      </c>
      <c r="AH8" s="7">
        <v>127</v>
      </c>
      <c r="AI8" s="5">
        <v>101</v>
      </c>
      <c r="AJ8" s="6">
        <v>99</v>
      </c>
      <c r="AK8" s="7">
        <v>92</v>
      </c>
      <c r="AL8" s="5">
        <v>86</v>
      </c>
      <c r="AM8" s="6">
        <v>96</v>
      </c>
      <c r="AN8" s="7">
        <v>82</v>
      </c>
      <c r="AO8" s="12" t="s">
        <v>2</v>
      </c>
      <c r="AP8" s="9">
        <v>42689</v>
      </c>
      <c r="AQ8" s="8">
        <v>0.54166666666666663</v>
      </c>
      <c r="AR8" s="8" t="s">
        <v>97</v>
      </c>
      <c r="AS8" s="10">
        <v>173.8</v>
      </c>
      <c r="AT8" s="10">
        <v>173.9</v>
      </c>
      <c r="AU8" s="10">
        <v>174</v>
      </c>
      <c r="AV8" s="15">
        <v>1</v>
      </c>
      <c r="AW8" s="14">
        <v>108.1</v>
      </c>
      <c r="AX8" s="10">
        <v>108.1</v>
      </c>
      <c r="AY8" s="10">
        <v>108.1</v>
      </c>
      <c r="AZ8" s="15">
        <v>1</v>
      </c>
      <c r="BA8" s="14">
        <v>124</v>
      </c>
      <c r="BB8" s="10">
        <v>123</v>
      </c>
      <c r="BC8" s="15">
        <v>130</v>
      </c>
      <c r="BD8" s="14">
        <v>86</v>
      </c>
      <c r="BE8" s="10">
        <v>85</v>
      </c>
      <c r="BF8" s="15">
        <v>90</v>
      </c>
      <c r="BG8" s="14">
        <v>83</v>
      </c>
      <c r="BH8" s="10">
        <v>86</v>
      </c>
      <c r="BI8" s="10">
        <v>85</v>
      </c>
      <c r="BJ8" s="15" t="s">
        <v>2</v>
      </c>
      <c r="BK8" s="14" t="s">
        <v>4</v>
      </c>
      <c r="BL8" s="15">
        <v>1</v>
      </c>
      <c r="BM8" s="14" t="s">
        <v>4</v>
      </c>
      <c r="BN8" s="15" t="s">
        <v>4</v>
      </c>
      <c r="BO8" s="19">
        <v>5.7</v>
      </c>
      <c r="BP8" s="9">
        <v>42877</v>
      </c>
      <c r="BQ8" s="20">
        <v>0.52083333333333337</v>
      </c>
      <c r="BR8" s="20" t="s">
        <v>92</v>
      </c>
      <c r="BS8" s="14">
        <v>173.8</v>
      </c>
      <c r="BT8" s="10">
        <v>173.8</v>
      </c>
      <c r="BU8" s="10">
        <v>173.8</v>
      </c>
      <c r="BV8" s="15">
        <v>1</v>
      </c>
      <c r="BW8" s="14">
        <v>108.2</v>
      </c>
      <c r="BX8" s="10">
        <v>108.2</v>
      </c>
      <c r="BY8" s="10">
        <v>108.2</v>
      </c>
      <c r="BZ8" s="15">
        <v>1</v>
      </c>
      <c r="CA8" s="14">
        <v>134</v>
      </c>
      <c r="CB8" s="10">
        <v>136</v>
      </c>
      <c r="CC8" s="15">
        <v>130</v>
      </c>
      <c r="CD8" s="14">
        <v>85</v>
      </c>
      <c r="CE8" s="10">
        <v>84</v>
      </c>
      <c r="CF8" s="7">
        <v>83</v>
      </c>
      <c r="CG8" s="5">
        <v>76</v>
      </c>
      <c r="CH8" s="6">
        <v>79</v>
      </c>
      <c r="CI8" s="7">
        <v>80</v>
      </c>
      <c r="CJ8" s="3" t="s">
        <v>2</v>
      </c>
      <c r="CK8" s="5" t="s">
        <v>4</v>
      </c>
      <c r="CL8" s="7">
        <v>4</v>
      </c>
      <c r="CM8" s="5" t="s">
        <v>4</v>
      </c>
      <c r="CN8" s="7" t="s">
        <v>4</v>
      </c>
      <c r="CO8" s="19">
        <v>5.7</v>
      </c>
      <c r="CP8" s="9">
        <v>43066</v>
      </c>
      <c r="CQ8" s="20">
        <v>0.5</v>
      </c>
      <c r="CR8" s="20" t="s">
        <v>187</v>
      </c>
      <c r="CS8" s="14">
        <v>173.9</v>
      </c>
      <c r="CT8" s="10">
        <v>173.6</v>
      </c>
      <c r="CU8" s="10">
        <v>173.9</v>
      </c>
      <c r="CV8" s="15">
        <v>1</v>
      </c>
      <c r="CW8" s="14">
        <v>105</v>
      </c>
      <c r="CX8" s="10">
        <v>105</v>
      </c>
      <c r="CY8" s="10">
        <v>105</v>
      </c>
      <c r="CZ8" s="15">
        <v>1</v>
      </c>
      <c r="DA8" s="14">
        <v>136</v>
      </c>
      <c r="DB8" s="10">
        <v>141</v>
      </c>
      <c r="DC8" s="15">
        <v>130</v>
      </c>
      <c r="DD8" s="14">
        <v>99</v>
      </c>
      <c r="DE8" s="10">
        <v>95</v>
      </c>
      <c r="DF8" s="7">
        <v>88</v>
      </c>
      <c r="DG8" s="5">
        <v>101</v>
      </c>
      <c r="DH8" s="6">
        <v>86</v>
      </c>
      <c r="DI8" s="7">
        <v>86</v>
      </c>
      <c r="DJ8" s="3" t="s">
        <v>2</v>
      </c>
      <c r="DK8" s="5" t="s">
        <v>4</v>
      </c>
      <c r="DL8" s="7">
        <v>4</v>
      </c>
      <c r="DM8" s="5" t="s">
        <v>4</v>
      </c>
      <c r="DN8" s="7" t="s">
        <v>4</v>
      </c>
      <c r="DO8" s="19">
        <v>5.2</v>
      </c>
    </row>
    <row r="9" spans="1:119">
      <c r="A9" s="3">
        <v>8</v>
      </c>
      <c r="B9" s="5" t="s">
        <v>39</v>
      </c>
      <c r="C9" s="4">
        <v>42654</v>
      </c>
      <c r="D9" s="8">
        <v>0.5625</v>
      </c>
      <c r="E9" s="80" t="s">
        <v>69</v>
      </c>
      <c r="F9" s="17">
        <v>168</v>
      </c>
      <c r="G9" s="18">
        <v>167.6</v>
      </c>
      <c r="H9" s="18">
        <v>167.7</v>
      </c>
      <c r="I9" s="7">
        <v>1</v>
      </c>
      <c r="J9" s="17">
        <v>93</v>
      </c>
      <c r="K9" s="18">
        <v>93</v>
      </c>
      <c r="L9" s="18">
        <v>93</v>
      </c>
      <c r="M9" s="7">
        <v>1</v>
      </c>
      <c r="N9" s="5">
        <v>109</v>
      </c>
      <c r="O9" s="6">
        <v>112</v>
      </c>
      <c r="P9" s="7">
        <v>108</v>
      </c>
      <c r="Q9" s="5">
        <v>68</v>
      </c>
      <c r="R9" s="6">
        <v>71</v>
      </c>
      <c r="S9" s="7">
        <v>73</v>
      </c>
      <c r="T9" s="5">
        <v>76</v>
      </c>
      <c r="U9" s="6">
        <v>79</v>
      </c>
      <c r="V9" s="7">
        <v>75</v>
      </c>
      <c r="W9" s="3" t="s">
        <v>2</v>
      </c>
      <c r="X9" s="17" t="s">
        <v>4</v>
      </c>
      <c r="Y9" s="16" t="s">
        <v>4</v>
      </c>
      <c r="Z9" s="5" t="s">
        <v>4</v>
      </c>
      <c r="AA9" s="7" t="s">
        <v>4</v>
      </c>
      <c r="AB9" s="11">
        <v>7.1</v>
      </c>
      <c r="AC9" s="9">
        <v>42661</v>
      </c>
      <c r="AD9" s="8">
        <v>0.57291666666666663</v>
      </c>
      <c r="AE9" s="7" t="s">
        <v>6</v>
      </c>
      <c r="AF9" s="5">
        <v>124</v>
      </c>
      <c r="AG9" s="6">
        <v>121</v>
      </c>
      <c r="AH9" s="7">
        <v>122</v>
      </c>
      <c r="AI9" s="5">
        <v>97</v>
      </c>
      <c r="AJ9" s="6">
        <v>76</v>
      </c>
      <c r="AK9" s="7">
        <v>79</v>
      </c>
      <c r="AL9" s="5">
        <v>89</v>
      </c>
      <c r="AM9" s="6">
        <v>93</v>
      </c>
      <c r="AN9" s="7">
        <v>91</v>
      </c>
      <c r="AO9" s="12" t="s">
        <v>2</v>
      </c>
      <c r="AP9" s="9">
        <v>42689</v>
      </c>
      <c r="AQ9" s="8">
        <v>0.54166666666666663</v>
      </c>
      <c r="AR9" s="8" t="s">
        <v>97</v>
      </c>
      <c r="AS9" s="10">
        <v>168.1</v>
      </c>
      <c r="AT9" s="10">
        <v>168.3</v>
      </c>
      <c r="AU9" s="10">
        <v>168.5</v>
      </c>
      <c r="AV9" s="15">
        <v>1</v>
      </c>
      <c r="AW9" s="14">
        <v>95</v>
      </c>
      <c r="AX9" s="10">
        <v>95</v>
      </c>
      <c r="AY9" s="10">
        <v>95</v>
      </c>
      <c r="AZ9" s="15">
        <v>1</v>
      </c>
      <c r="BA9" s="14">
        <v>119</v>
      </c>
      <c r="BB9" s="10">
        <v>110</v>
      </c>
      <c r="BC9" s="15">
        <v>105</v>
      </c>
      <c r="BD9" s="14">
        <v>95</v>
      </c>
      <c r="BE9" s="10">
        <v>76</v>
      </c>
      <c r="BF9" s="15">
        <v>76</v>
      </c>
      <c r="BG9" s="14">
        <v>95</v>
      </c>
      <c r="BH9" s="10">
        <v>80</v>
      </c>
      <c r="BI9" s="10">
        <v>84</v>
      </c>
      <c r="BJ9" s="15" t="s">
        <v>2</v>
      </c>
      <c r="BK9" s="14" t="s">
        <v>4</v>
      </c>
      <c r="BL9" s="15" t="s">
        <v>4</v>
      </c>
      <c r="BM9" s="14" t="s">
        <v>4</v>
      </c>
      <c r="BN9" s="15" t="s">
        <v>4</v>
      </c>
      <c r="BO9" s="19">
        <v>7</v>
      </c>
      <c r="BP9" s="9">
        <v>42877</v>
      </c>
      <c r="BQ9" s="20">
        <v>0.52083333333333337</v>
      </c>
      <c r="BR9" s="20" t="s">
        <v>94</v>
      </c>
      <c r="BS9" s="14">
        <v>168</v>
      </c>
      <c r="BT9" s="10">
        <v>168</v>
      </c>
      <c r="BU9" s="10">
        <v>168</v>
      </c>
      <c r="BV9" s="15">
        <v>1</v>
      </c>
      <c r="BW9" s="14">
        <v>95.7</v>
      </c>
      <c r="BX9" s="10">
        <v>95.7</v>
      </c>
      <c r="BY9" s="10">
        <v>95.8</v>
      </c>
      <c r="BZ9" s="15">
        <v>1</v>
      </c>
      <c r="CA9" s="14">
        <v>139</v>
      </c>
      <c r="CB9" s="10">
        <v>114</v>
      </c>
      <c r="CC9" s="15">
        <v>115</v>
      </c>
      <c r="CD9" s="14">
        <v>83</v>
      </c>
      <c r="CE9" s="10">
        <v>73</v>
      </c>
      <c r="CF9" s="7">
        <v>68</v>
      </c>
      <c r="CG9" s="5">
        <v>86</v>
      </c>
      <c r="CH9" s="6">
        <v>70</v>
      </c>
      <c r="CI9" s="7">
        <v>83</v>
      </c>
      <c r="CJ9" s="3" t="s">
        <v>2</v>
      </c>
      <c r="CK9" s="5" t="s">
        <v>4</v>
      </c>
      <c r="CL9" s="13" t="s">
        <v>4</v>
      </c>
      <c r="CM9" s="5" t="s">
        <v>4</v>
      </c>
      <c r="CN9" s="7" t="s">
        <v>4</v>
      </c>
      <c r="CO9" s="19">
        <v>7.2</v>
      </c>
      <c r="CP9" s="9">
        <v>43066</v>
      </c>
      <c r="CQ9" s="20">
        <v>0.55555555555555558</v>
      </c>
      <c r="CR9" s="20" t="s">
        <v>187</v>
      </c>
      <c r="CS9" s="14">
        <v>167.5</v>
      </c>
      <c r="CT9" s="10">
        <v>165.2</v>
      </c>
      <c r="CU9" s="10">
        <v>165.2</v>
      </c>
      <c r="CV9" s="15">
        <v>1</v>
      </c>
      <c r="CW9" s="14">
        <v>94.2</v>
      </c>
      <c r="CX9" s="10">
        <v>94.2</v>
      </c>
      <c r="CY9" s="10">
        <v>94.2</v>
      </c>
      <c r="CZ9" s="15">
        <v>1</v>
      </c>
      <c r="DA9" s="14">
        <v>110</v>
      </c>
      <c r="DB9" s="10">
        <v>112</v>
      </c>
      <c r="DC9" s="15">
        <v>102</v>
      </c>
      <c r="DD9" s="14">
        <v>79</v>
      </c>
      <c r="DE9" s="10">
        <v>76</v>
      </c>
      <c r="DF9" s="7">
        <v>78</v>
      </c>
      <c r="DG9" s="5">
        <v>67</v>
      </c>
      <c r="DH9" s="6">
        <v>73</v>
      </c>
      <c r="DI9" s="7">
        <v>65</v>
      </c>
      <c r="DJ9" s="3" t="s">
        <v>2</v>
      </c>
      <c r="DK9" s="5" t="s">
        <v>4</v>
      </c>
      <c r="DL9" s="13" t="s">
        <v>4</v>
      </c>
      <c r="DM9" s="5" t="s">
        <v>4</v>
      </c>
      <c r="DN9" s="7" t="s">
        <v>4</v>
      </c>
      <c r="DO9" s="19">
        <v>6.6</v>
      </c>
    </row>
    <row r="10" spans="1:119">
      <c r="A10" s="3">
        <v>9</v>
      </c>
      <c r="B10" s="5" t="s">
        <v>39</v>
      </c>
      <c r="C10" s="4">
        <v>42670</v>
      </c>
      <c r="D10" s="8">
        <v>0.41666666666666669</v>
      </c>
      <c r="E10" s="80" t="s">
        <v>70</v>
      </c>
      <c r="F10" s="17">
        <v>149.4</v>
      </c>
      <c r="G10" s="18">
        <v>149.80000000000001</v>
      </c>
      <c r="H10" s="18">
        <v>149.5</v>
      </c>
      <c r="I10" s="7">
        <v>1</v>
      </c>
      <c r="J10" s="17">
        <v>61</v>
      </c>
      <c r="K10" s="18">
        <v>61</v>
      </c>
      <c r="L10" s="18">
        <v>61</v>
      </c>
      <c r="M10" s="7">
        <v>1</v>
      </c>
      <c r="N10" s="5">
        <v>101</v>
      </c>
      <c r="O10" s="6">
        <v>96</v>
      </c>
      <c r="P10" s="7">
        <v>97</v>
      </c>
      <c r="Q10" s="5">
        <v>73</v>
      </c>
      <c r="R10" s="6">
        <v>63</v>
      </c>
      <c r="S10" s="7">
        <v>66</v>
      </c>
      <c r="T10" s="5">
        <v>82</v>
      </c>
      <c r="U10" s="6">
        <v>76</v>
      </c>
      <c r="V10" s="7">
        <v>81</v>
      </c>
      <c r="W10" s="3" t="s">
        <v>2</v>
      </c>
      <c r="X10" s="17" t="s">
        <v>4</v>
      </c>
      <c r="Y10" s="16" t="s">
        <v>4</v>
      </c>
      <c r="Z10" s="5" t="s">
        <v>4</v>
      </c>
      <c r="AA10" s="7" t="s">
        <v>4</v>
      </c>
      <c r="AB10" s="11">
        <v>5.8</v>
      </c>
      <c r="AC10" s="9">
        <v>42677</v>
      </c>
      <c r="AD10" s="8">
        <v>0.375</v>
      </c>
      <c r="AE10" s="7" t="s">
        <v>6</v>
      </c>
      <c r="AF10" s="5">
        <v>107</v>
      </c>
      <c r="AG10" s="6">
        <v>109</v>
      </c>
      <c r="AH10" s="7">
        <v>101</v>
      </c>
      <c r="AI10" s="5">
        <v>72</v>
      </c>
      <c r="AJ10" s="6">
        <v>74</v>
      </c>
      <c r="AK10" s="7">
        <v>75</v>
      </c>
      <c r="AL10" s="5">
        <v>90</v>
      </c>
      <c r="AM10" s="6">
        <v>96</v>
      </c>
      <c r="AN10" s="7">
        <v>97</v>
      </c>
      <c r="AO10" s="12" t="s">
        <v>2</v>
      </c>
      <c r="AP10" s="9"/>
      <c r="AR10" s="8" t="s">
        <v>98</v>
      </c>
      <c r="BP10" s="9">
        <v>42922</v>
      </c>
      <c r="BQ10" s="20">
        <v>0.3611111111111111</v>
      </c>
      <c r="BR10" s="20" t="s">
        <v>95</v>
      </c>
      <c r="BS10" s="14">
        <v>149.9</v>
      </c>
      <c r="BT10" s="10">
        <v>149.80000000000001</v>
      </c>
      <c r="BU10" s="10">
        <v>149.69999999999999</v>
      </c>
      <c r="BV10" s="15">
        <v>1</v>
      </c>
      <c r="BW10" s="14">
        <v>64</v>
      </c>
      <c r="BX10" s="10">
        <v>62.4</v>
      </c>
      <c r="BY10" s="10">
        <v>62.4</v>
      </c>
      <c r="BZ10" s="15">
        <v>1</v>
      </c>
      <c r="CA10" s="14">
        <v>106</v>
      </c>
      <c r="CB10" s="10">
        <v>113</v>
      </c>
      <c r="CC10" s="15">
        <v>111</v>
      </c>
      <c r="CD10" s="14">
        <v>68</v>
      </c>
      <c r="CE10" s="10">
        <v>68</v>
      </c>
      <c r="CF10" s="7">
        <v>68</v>
      </c>
      <c r="CG10" s="5">
        <v>79</v>
      </c>
      <c r="CH10" s="6">
        <v>72</v>
      </c>
      <c r="CI10" s="7">
        <v>73</v>
      </c>
      <c r="CJ10" s="3" t="s">
        <v>2</v>
      </c>
      <c r="CK10" s="5" t="s">
        <v>4</v>
      </c>
      <c r="CL10" s="7" t="s">
        <v>4</v>
      </c>
      <c r="CM10" s="5" t="s">
        <v>4</v>
      </c>
      <c r="CN10" s="7" t="s">
        <v>4</v>
      </c>
      <c r="CO10" s="19">
        <v>5.9</v>
      </c>
      <c r="CP10" s="9">
        <v>43109</v>
      </c>
      <c r="CQ10" s="20">
        <v>0.4375</v>
      </c>
      <c r="CR10" s="20" t="s">
        <v>173</v>
      </c>
      <c r="CS10" s="14">
        <v>149.6</v>
      </c>
      <c r="CT10" s="10">
        <v>149.5</v>
      </c>
      <c r="CU10" s="10">
        <v>149.5</v>
      </c>
      <c r="CV10" s="15">
        <v>1</v>
      </c>
      <c r="CW10" s="14">
        <v>61</v>
      </c>
      <c r="CX10" s="10">
        <v>61</v>
      </c>
      <c r="CY10" s="10">
        <v>61</v>
      </c>
      <c r="CZ10" s="15">
        <v>1</v>
      </c>
      <c r="DA10" s="14">
        <v>108</v>
      </c>
      <c r="DB10" s="10">
        <v>107</v>
      </c>
      <c r="DC10" s="15">
        <v>105</v>
      </c>
      <c r="DD10" s="14">
        <v>68</v>
      </c>
      <c r="DE10" s="10">
        <v>67</v>
      </c>
      <c r="DF10" s="7">
        <v>67</v>
      </c>
      <c r="DG10" s="5">
        <v>81</v>
      </c>
      <c r="DH10" s="6">
        <v>84</v>
      </c>
      <c r="DI10" s="7">
        <v>86</v>
      </c>
      <c r="DJ10" s="3" t="s">
        <v>2</v>
      </c>
      <c r="DK10" s="5" t="s">
        <v>4</v>
      </c>
      <c r="DL10" s="7" t="s">
        <v>4</v>
      </c>
      <c r="DM10" s="5" t="s">
        <v>4</v>
      </c>
      <c r="DN10" s="7" t="s">
        <v>4</v>
      </c>
      <c r="DO10" s="19">
        <v>5.3</v>
      </c>
    </row>
    <row r="11" spans="1:119">
      <c r="A11" s="3">
        <v>10</v>
      </c>
      <c r="B11" s="5" t="s">
        <v>39</v>
      </c>
      <c r="C11" s="4">
        <v>42667</v>
      </c>
      <c r="D11" s="8">
        <v>0.6875</v>
      </c>
      <c r="E11" s="80" t="s">
        <v>71</v>
      </c>
      <c r="F11" s="17">
        <v>157</v>
      </c>
      <c r="G11" s="18">
        <v>157.1</v>
      </c>
      <c r="H11" s="18">
        <v>157.1</v>
      </c>
      <c r="I11" s="7">
        <v>1</v>
      </c>
      <c r="J11" s="17">
        <v>92.6</v>
      </c>
      <c r="K11" s="18">
        <v>92.6</v>
      </c>
      <c r="L11" s="18">
        <v>92.5</v>
      </c>
      <c r="M11" s="7">
        <v>1</v>
      </c>
      <c r="N11" s="5">
        <v>117</v>
      </c>
      <c r="O11" s="6">
        <v>113</v>
      </c>
      <c r="P11" s="7">
        <v>114</v>
      </c>
      <c r="Q11" s="5">
        <v>95</v>
      </c>
      <c r="R11" s="6">
        <v>89</v>
      </c>
      <c r="S11" s="7">
        <v>90</v>
      </c>
      <c r="T11" s="5">
        <v>85</v>
      </c>
      <c r="U11" s="6">
        <v>86</v>
      </c>
      <c r="V11" s="7">
        <v>85</v>
      </c>
      <c r="W11" s="3" t="s">
        <v>1</v>
      </c>
      <c r="X11" s="17" t="s">
        <v>4</v>
      </c>
      <c r="Y11" s="16" t="s">
        <v>4</v>
      </c>
      <c r="Z11" s="5" t="s">
        <v>4</v>
      </c>
      <c r="AA11" s="7" t="s">
        <v>4</v>
      </c>
      <c r="AB11" s="11">
        <v>6.3</v>
      </c>
      <c r="AC11" s="9">
        <v>42674</v>
      </c>
      <c r="AD11" s="8">
        <v>0.72916666666666663</v>
      </c>
      <c r="AE11" s="7" t="s">
        <v>6</v>
      </c>
      <c r="AF11" s="5">
        <v>103</v>
      </c>
      <c r="AG11" s="6">
        <v>105</v>
      </c>
      <c r="AH11" s="7">
        <v>103</v>
      </c>
      <c r="AI11" s="5">
        <v>70</v>
      </c>
      <c r="AJ11" s="6">
        <v>79</v>
      </c>
      <c r="AK11" s="7">
        <v>79</v>
      </c>
      <c r="AL11" s="5">
        <v>65</v>
      </c>
      <c r="AM11" s="6">
        <v>71</v>
      </c>
      <c r="AN11" s="7">
        <v>72</v>
      </c>
      <c r="AO11" s="12" t="s">
        <v>1</v>
      </c>
      <c r="AP11" s="9">
        <v>42716</v>
      </c>
      <c r="AQ11" s="8">
        <v>0.73125000000000007</v>
      </c>
      <c r="AR11" s="8" t="s">
        <v>82</v>
      </c>
      <c r="AS11" s="10">
        <v>156.4</v>
      </c>
      <c r="AT11" s="10">
        <v>156.6</v>
      </c>
      <c r="AU11" s="10">
        <v>156.30000000000001</v>
      </c>
      <c r="AW11" s="14">
        <v>93</v>
      </c>
      <c r="AX11" s="10">
        <v>93</v>
      </c>
      <c r="AY11" s="10">
        <v>93.3</v>
      </c>
      <c r="BA11" s="14">
        <v>114</v>
      </c>
      <c r="BB11" s="10">
        <v>115</v>
      </c>
      <c r="BC11" s="15">
        <v>100</v>
      </c>
      <c r="BD11" s="14">
        <v>74</v>
      </c>
      <c r="BE11" s="10">
        <v>77</v>
      </c>
      <c r="BF11" s="15">
        <v>71</v>
      </c>
      <c r="BG11" s="14">
        <v>83</v>
      </c>
      <c r="BH11" s="10">
        <v>77</v>
      </c>
      <c r="BI11" s="10">
        <v>82</v>
      </c>
      <c r="BK11" s="14">
        <v>1</v>
      </c>
      <c r="BL11" s="15">
        <v>7</v>
      </c>
      <c r="BM11" s="14" t="s">
        <v>3</v>
      </c>
      <c r="BN11" s="15" t="s">
        <v>4</v>
      </c>
      <c r="BO11" s="19">
        <v>5.8</v>
      </c>
      <c r="BP11" s="9">
        <v>42921</v>
      </c>
      <c r="BQ11" s="20">
        <v>0.73819444444444438</v>
      </c>
      <c r="BR11" s="20" t="s">
        <v>96</v>
      </c>
      <c r="BS11" s="14">
        <v>157.19999999999999</v>
      </c>
      <c r="BT11" s="10">
        <v>156.9</v>
      </c>
      <c r="BU11" s="10">
        <v>157.1</v>
      </c>
      <c r="BV11" s="15">
        <v>1</v>
      </c>
      <c r="BW11" s="14">
        <v>95.2</v>
      </c>
      <c r="BX11" s="10">
        <v>95.2</v>
      </c>
      <c r="BY11" s="10">
        <v>95.2</v>
      </c>
      <c r="BZ11" s="15">
        <v>1</v>
      </c>
      <c r="CA11" s="14">
        <v>116</v>
      </c>
      <c r="CB11" s="10">
        <v>115</v>
      </c>
      <c r="CC11" s="15">
        <v>118</v>
      </c>
      <c r="CD11" s="14">
        <v>79</v>
      </c>
      <c r="CE11" s="10">
        <v>79</v>
      </c>
      <c r="CF11" s="7">
        <v>79</v>
      </c>
      <c r="CG11" s="5">
        <v>94</v>
      </c>
      <c r="CH11" s="6">
        <v>94</v>
      </c>
      <c r="CI11" s="7">
        <v>95</v>
      </c>
      <c r="CJ11" s="3" t="s">
        <v>1</v>
      </c>
      <c r="CK11" s="5">
        <v>7</v>
      </c>
      <c r="CL11" s="7" t="s">
        <v>4</v>
      </c>
      <c r="CM11" s="5" t="s">
        <v>3</v>
      </c>
      <c r="CN11" s="7" t="s">
        <v>4</v>
      </c>
      <c r="CO11" s="19">
        <v>6.2</v>
      </c>
      <c r="CP11" s="9">
        <v>43081</v>
      </c>
      <c r="CQ11" s="20">
        <v>0.41666666666666669</v>
      </c>
      <c r="CR11" s="20" t="s">
        <v>188</v>
      </c>
      <c r="CS11" s="14">
        <v>158.30000000000001</v>
      </c>
      <c r="CT11" s="10">
        <v>158.1</v>
      </c>
      <c r="CU11" s="10">
        <v>158.19999999999999</v>
      </c>
      <c r="CV11" s="15">
        <v>1</v>
      </c>
      <c r="CW11" s="14">
        <v>95.7</v>
      </c>
      <c r="CX11" s="10">
        <v>95.7</v>
      </c>
      <c r="CY11" s="10">
        <v>95.7</v>
      </c>
      <c r="CZ11" s="15">
        <v>1</v>
      </c>
      <c r="DA11" s="14">
        <v>105</v>
      </c>
      <c r="DB11" s="10">
        <v>117</v>
      </c>
      <c r="DC11" s="15">
        <v>101</v>
      </c>
      <c r="DD11" s="14">
        <v>85</v>
      </c>
      <c r="DE11" s="10">
        <v>92</v>
      </c>
      <c r="DF11" s="7">
        <v>89</v>
      </c>
      <c r="DG11" s="5">
        <v>73</v>
      </c>
      <c r="DH11" s="6">
        <v>83</v>
      </c>
      <c r="DI11" s="7">
        <v>77</v>
      </c>
      <c r="DJ11" s="3" t="s">
        <v>1</v>
      </c>
      <c r="DK11" s="5" t="s">
        <v>4</v>
      </c>
      <c r="DL11" s="7" t="s">
        <v>4</v>
      </c>
      <c r="DM11" s="5" t="s">
        <v>4</v>
      </c>
      <c r="DN11" s="7" t="s">
        <v>4</v>
      </c>
      <c r="DO11" s="19">
        <v>5.4</v>
      </c>
    </row>
    <row r="12" spans="1:119">
      <c r="A12" s="3">
        <v>11</v>
      </c>
      <c r="B12" s="5" t="s">
        <v>39</v>
      </c>
      <c r="C12" s="4">
        <v>42667</v>
      </c>
      <c r="D12" s="8">
        <v>0.75</v>
      </c>
      <c r="E12" s="80" t="s">
        <v>71</v>
      </c>
      <c r="F12" s="17">
        <v>164.3</v>
      </c>
      <c r="G12" s="18">
        <v>164.3</v>
      </c>
      <c r="H12" s="18">
        <v>164.1</v>
      </c>
      <c r="I12" s="7">
        <v>1</v>
      </c>
      <c r="J12" s="17">
        <v>70.400000000000006</v>
      </c>
      <c r="K12" s="18">
        <v>70.400000000000006</v>
      </c>
      <c r="L12" s="18">
        <v>70.400000000000006</v>
      </c>
      <c r="M12" s="7">
        <v>1</v>
      </c>
      <c r="N12" s="5">
        <v>105</v>
      </c>
      <c r="O12" s="6">
        <v>100</v>
      </c>
      <c r="P12" s="7">
        <v>99</v>
      </c>
      <c r="Q12" s="5">
        <v>65</v>
      </c>
      <c r="R12" s="6">
        <v>65</v>
      </c>
      <c r="S12" s="7">
        <v>61</v>
      </c>
      <c r="T12" s="5">
        <v>71</v>
      </c>
      <c r="U12" s="6">
        <v>75</v>
      </c>
      <c r="V12" s="7">
        <v>77</v>
      </c>
      <c r="W12" s="3" t="s">
        <v>1</v>
      </c>
      <c r="X12" s="17" t="s">
        <v>4</v>
      </c>
      <c r="Y12" s="16" t="s">
        <v>4</v>
      </c>
      <c r="Z12" s="5" t="s">
        <v>4</v>
      </c>
      <c r="AA12" s="7" t="s">
        <v>4</v>
      </c>
      <c r="AB12" s="11">
        <v>5.5</v>
      </c>
      <c r="AC12" s="9">
        <v>42674</v>
      </c>
      <c r="AD12" s="8">
        <v>0.72916666666666663</v>
      </c>
      <c r="AE12" s="7" t="s">
        <v>6</v>
      </c>
      <c r="AF12" s="5">
        <v>102</v>
      </c>
      <c r="AG12" s="6">
        <v>100</v>
      </c>
      <c r="AH12" s="7">
        <v>101</v>
      </c>
      <c r="AI12" s="5">
        <v>66</v>
      </c>
      <c r="AJ12" s="6">
        <v>64</v>
      </c>
      <c r="AK12" s="7">
        <v>70</v>
      </c>
      <c r="AL12" s="5">
        <v>86</v>
      </c>
      <c r="AM12" s="6">
        <v>86</v>
      </c>
      <c r="AN12" s="7">
        <v>94</v>
      </c>
      <c r="AO12" s="12" t="s">
        <v>1</v>
      </c>
      <c r="AR12" s="8" t="s">
        <v>98</v>
      </c>
      <c r="BP12" s="9">
        <v>42921</v>
      </c>
      <c r="BQ12" s="20">
        <v>0.73958333333333337</v>
      </c>
      <c r="BR12" s="20" t="s">
        <v>96</v>
      </c>
      <c r="BS12" s="14">
        <v>165</v>
      </c>
      <c r="BT12" s="10">
        <v>165.2</v>
      </c>
      <c r="BU12" s="10">
        <v>165.2</v>
      </c>
      <c r="BV12" s="15">
        <v>1</v>
      </c>
      <c r="BW12" s="14">
        <v>72.900000000000006</v>
      </c>
      <c r="BX12" s="10">
        <v>72.900000000000006</v>
      </c>
      <c r="BY12" s="10">
        <v>72.900000000000006</v>
      </c>
      <c r="BZ12" s="15">
        <v>1</v>
      </c>
      <c r="CA12" s="14">
        <v>101</v>
      </c>
      <c r="CB12" s="10">
        <v>103</v>
      </c>
      <c r="CC12" s="15">
        <v>96</v>
      </c>
      <c r="CD12" s="14">
        <v>87</v>
      </c>
      <c r="CE12" s="10">
        <v>70</v>
      </c>
      <c r="CF12" s="7">
        <v>63</v>
      </c>
      <c r="CG12" s="5">
        <v>89</v>
      </c>
      <c r="CH12" s="6">
        <v>89</v>
      </c>
      <c r="CI12" s="7">
        <v>89</v>
      </c>
      <c r="CJ12" s="3" t="s">
        <v>1</v>
      </c>
      <c r="CK12" s="5" t="s">
        <v>4</v>
      </c>
      <c r="CL12" s="7" t="s">
        <v>4</v>
      </c>
      <c r="CM12" s="5" t="s">
        <v>4</v>
      </c>
      <c r="CN12" s="7" t="s">
        <v>4</v>
      </c>
      <c r="CO12" s="19">
        <v>5.9</v>
      </c>
      <c r="CP12" s="9">
        <v>43081</v>
      </c>
      <c r="CQ12" s="20">
        <v>0.40625</v>
      </c>
      <c r="CR12" s="20" t="s">
        <v>188</v>
      </c>
      <c r="CS12" s="14">
        <v>164.6</v>
      </c>
      <c r="CT12" s="10">
        <v>164.8</v>
      </c>
      <c r="CU12" s="10">
        <v>164.6</v>
      </c>
      <c r="CV12" s="15">
        <v>1</v>
      </c>
      <c r="CW12" s="14">
        <v>72.2</v>
      </c>
      <c r="CX12" s="10">
        <v>70.5</v>
      </c>
      <c r="CY12" s="10">
        <v>70.5</v>
      </c>
      <c r="CZ12" s="15">
        <v>1</v>
      </c>
      <c r="DA12" s="14">
        <v>104</v>
      </c>
      <c r="DB12" s="10">
        <v>101</v>
      </c>
      <c r="DC12" s="15">
        <v>103</v>
      </c>
      <c r="DD12" s="14">
        <v>64</v>
      </c>
      <c r="DE12" s="10">
        <v>59</v>
      </c>
      <c r="DF12" s="7">
        <v>61</v>
      </c>
      <c r="DG12" s="5">
        <v>91</v>
      </c>
      <c r="DH12" s="6">
        <v>87</v>
      </c>
      <c r="DI12" s="7">
        <v>86</v>
      </c>
      <c r="DJ12" s="3" t="s">
        <v>1</v>
      </c>
      <c r="DK12" s="5">
        <v>1</v>
      </c>
      <c r="DL12" s="7" t="s">
        <v>4</v>
      </c>
      <c r="DM12" s="5" t="s">
        <v>4</v>
      </c>
      <c r="DN12" s="7" t="s">
        <v>4</v>
      </c>
      <c r="DO12" s="19">
        <v>5.7</v>
      </c>
    </row>
    <row r="13" spans="1:119">
      <c r="A13" s="3">
        <v>12</v>
      </c>
      <c r="B13" s="5" t="s">
        <v>39</v>
      </c>
      <c r="C13" s="4">
        <v>42667</v>
      </c>
      <c r="D13" s="8">
        <v>0.69791666666666663</v>
      </c>
      <c r="E13" s="80" t="s">
        <v>71</v>
      </c>
      <c r="F13" s="17">
        <v>147.9</v>
      </c>
      <c r="G13" s="18">
        <v>148</v>
      </c>
      <c r="H13" s="18">
        <v>148.1</v>
      </c>
      <c r="I13" s="7">
        <v>1</v>
      </c>
      <c r="J13" s="17">
        <v>69.599999999999994</v>
      </c>
      <c r="K13" s="18">
        <v>69.599999999999994</v>
      </c>
      <c r="L13" s="18">
        <v>69.599999999999994</v>
      </c>
      <c r="M13" s="7">
        <v>1</v>
      </c>
      <c r="N13" s="5">
        <v>126</v>
      </c>
      <c r="O13" s="6">
        <v>120</v>
      </c>
      <c r="P13" s="7">
        <v>128</v>
      </c>
      <c r="Q13" s="5">
        <v>78</v>
      </c>
      <c r="R13" s="6">
        <v>77</v>
      </c>
      <c r="S13" s="7">
        <v>79</v>
      </c>
      <c r="T13" s="5">
        <v>63</v>
      </c>
      <c r="U13" s="6">
        <v>62</v>
      </c>
      <c r="V13" s="7">
        <v>66</v>
      </c>
      <c r="W13" s="3" t="s">
        <v>2</v>
      </c>
      <c r="X13" s="17" t="s">
        <v>4</v>
      </c>
      <c r="Y13" s="16">
        <v>8.75</v>
      </c>
      <c r="Z13" s="5" t="s">
        <v>4</v>
      </c>
      <c r="AA13" s="7" t="s">
        <v>4</v>
      </c>
      <c r="AB13" s="11">
        <v>5.5</v>
      </c>
      <c r="AC13" s="9">
        <v>42674</v>
      </c>
      <c r="AD13" s="8">
        <v>0.72916666666666663</v>
      </c>
      <c r="AE13" s="7" t="s">
        <v>6</v>
      </c>
      <c r="AF13" s="5">
        <v>116</v>
      </c>
      <c r="AG13" s="6">
        <v>113</v>
      </c>
      <c r="AH13" s="7">
        <v>120</v>
      </c>
      <c r="AI13" s="5">
        <v>79</v>
      </c>
      <c r="AJ13" s="6">
        <v>75</v>
      </c>
      <c r="AK13" s="7">
        <v>76</v>
      </c>
      <c r="AL13" s="5">
        <v>63</v>
      </c>
      <c r="AM13" s="6">
        <v>59</v>
      </c>
      <c r="AN13" s="7">
        <v>63</v>
      </c>
      <c r="AO13" s="12" t="s">
        <v>2</v>
      </c>
      <c r="AP13" s="9">
        <v>42716</v>
      </c>
      <c r="AQ13" s="8">
        <v>0.73125000000000007</v>
      </c>
      <c r="AR13" s="8" t="s">
        <v>82</v>
      </c>
      <c r="AS13" s="10">
        <v>147.30000000000001</v>
      </c>
      <c r="AT13" s="10">
        <v>147.69999999999999</v>
      </c>
      <c r="AU13" s="10">
        <v>147.69999999999999</v>
      </c>
      <c r="AW13" s="14">
        <v>70.599999999999994</v>
      </c>
      <c r="AX13" s="10">
        <v>70.599999999999994</v>
      </c>
      <c r="AY13" s="10">
        <v>70.599999999999994</v>
      </c>
      <c r="BA13" s="14">
        <v>127</v>
      </c>
      <c r="BB13" s="10">
        <v>113</v>
      </c>
      <c r="BC13" s="15">
        <v>128</v>
      </c>
      <c r="BD13" s="14">
        <v>87</v>
      </c>
      <c r="BE13" s="10">
        <v>84</v>
      </c>
      <c r="BF13" s="15">
        <v>85</v>
      </c>
      <c r="BG13" s="14">
        <v>65</v>
      </c>
      <c r="BH13" s="10">
        <v>66</v>
      </c>
      <c r="BI13" s="10">
        <v>67</v>
      </c>
      <c r="BK13" s="14" t="s">
        <v>4</v>
      </c>
      <c r="BL13" s="15">
        <v>8</v>
      </c>
      <c r="BM13" s="14" t="s">
        <v>4</v>
      </c>
      <c r="BN13" s="15" t="s">
        <v>4</v>
      </c>
      <c r="BO13" s="19">
        <v>5.6</v>
      </c>
      <c r="BP13" s="10" t="s">
        <v>66</v>
      </c>
      <c r="BQ13" s="20">
        <v>0.71527777777777779</v>
      </c>
      <c r="BR13" s="20" t="s">
        <v>95</v>
      </c>
      <c r="BS13" s="14">
        <v>148.1</v>
      </c>
      <c r="BT13" s="10">
        <v>148</v>
      </c>
      <c r="BU13" s="10">
        <v>148.1</v>
      </c>
      <c r="BV13" s="15">
        <v>1</v>
      </c>
      <c r="BW13" s="17">
        <f>166.2/2.2</f>
        <v>75.545454545454533</v>
      </c>
      <c r="BX13" s="18">
        <f>164.2/2.2</f>
        <v>74.636363636363626</v>
      </c>
      <c r="BY13" s="18">
        <f>164.2/2.2</f>
        <v>74.636363636363626</v>
      </c>
      <c r="BZ13" s="15">
        <v>1</v>
      </c>
      <c r="CA13" s="14">
        <v>130</v>
      </c>
      <c r="CB13" s="10">
        <v>114</v>
      </c>
      <c r="CC13" s="15">
        <v>114</v>
      </c>
      <c r="CD13" s="14">
        <v>83</v>
      </c>
      <c r="CE13" s="10">
        <v>77</v>
      </c>
      <c r="CF13" s="7">
        <v>75</v>
      </c>
      <c r="CG13" s="5">
        <v>66</v>
      </c>
      <c r="CH13" s="6">
        <v>68</v>
      </c>
      <c r="CI13" s="7">
        <v>67</v>
      </c>
      <c r="CJ13" s="3" t="s">
        <v>2</v>
      </c>
      <c r="CK13" s="5">
        <v>7</v>
      </c>
      <c r="CL13" s="7">
        <v>10</v>
      </c>
      <c r="CM13" s="5" t="s">
        <v>4</v>
      </c>
      <c r="CN13" s="7" t="s">
        <v>4</v>
      </c>
      <c r="CO13" s="19">
        <v>5.4</v>
      </c>
      <c r="CP13" s="9">
        <v>43081</v>
      </c>
      <c r="CQ13" s="20">
        <v>0.40625</v>
      </c>
      <c r="CR13" s="20" t="s">
        <v>188</v>
      </c>
      <c r="CS13" s="14">
        <v>147.5</v>
      </c>
      <c r="CT13" s="10">
        <v>148.19999999999999</v>
      </c>
      <c r="CU13" s="10">
        <v>148.1</v>
      </c>
      <c r="CV13" s="15">
        <v>1</v>
      </c>
      <c r="CW13" s="17">
        <v>77.8</v>
      </c>
      <c r="CX13" s="18">
        <v>7.8</v>
      </c>
      <c r="CY13" s="18">
        <v>77.8</v>
      </c>
      <c r="CZ13" s="15">
        <v>1</v>
      </c>
      <c r="DA13" s="14">
        <v>120</v>
      </c>
      <c r="DB13" s="10">
        <v>130</v>
      </c>
      <c r="DC13" s="15">
        <v>112</v>
      </c>
      <c r="DD13" s="14">
        <v>84</v>
      </c>
      <c r="DE13" s="10">
        <v>87</v>
      </c>
      <c r="DF13" s="7">
        <v>83</v>
      </c>
      <c r="DG13" s="5">
        <v>63</v>
      </c>
      <c r="DH13" s="6">
        <v>65</v>
      </c>
      <c r="DI13" s="7">
        <v>63</v>
      </c>
      <c r="DJ13" s="3" t="s">
        <v>2</v>
      </c>
      <c r="DK13" s="5" t="s">
        <v>4</v>
      </c>
      <c r="DL13" s="7" t="s">
        <v>4</v>
      </c>
      <c r="DM13" s="5" t="s">
        <v>4</v>
      </c>
      <c r="DN13" s="7" t="s">
        <v>4</v>
      </c>
      <c r="DO13" s="19">
        <v>5.4</v>
      </c>
    </row>
    <row r="14" spans="1:119">
      <c r="A14" s="3">
        <v>13</v>
      </c>
      <c r="B14" s="5" t="s">
        <v>39</v>
      </c>
      <c r="C14" s="4">
        <v>42670</v>
      </c>
      <c r="D14" s="8">
        <v>0.4375</v>
      </c>
      <c r="E14" s="80" t="s">
        <v>72</v>
      </c>
      <c r="F14" s="17">
        <v>160</v>
      </c>
      <c r="G14" s="18">
        <v>160</v>
      </c>
      <c r="H14" s="18">
        <v>160</v>
      </c>
      <c r="I14" s="7">
        <v>1</v>
      </c>
      <c r="J14" s="17">
        <v>75.900000000000006</v>
      </c>
      <c r="K14" s="18">
        <v>75.900000000000006</v>
      </c>
      <c r="L14" s="18">
        <v>75.900000000000006</v>
      </c>
      <c r="M14" s="7">
        <v>1</v>
      </c>
      <c r="N14" s="5">
        <v>114</v>
      </c>
      <c r="O14" s="6">
        <v>109</v>
      </c>
      <c r="P14" s="7">
        <v>104</v>
      </c>
      <c r="Q14" s="5">
        <v>67</v>
      </c>
      <c r="R14" s="6">
        <v>65</v>
      </c>
      <c r="S14" s="7">
        <v>66</v>
      </c>
      <c r="T14" s="5">
        <v>73</v>
      </c>
      <c r="U14" s="6">
        <v>74</v>
      </c>
      <c r="V14" s="7">
        <v>77</v>
      </c>
      <c r="W14" s="3" t="s">
        <v>2</v>
      </c>
      <c r="X14" s="17">
        <v>5</v>
      </c>
      <c r="Y14" s="16">
        <v>2.5</v>
      </c>
      <c r="Z14" s="5" t="s">
        <v>3</v>
      </c>
      <c r="AA14" s="7" t="s">
        <v>3</v>
      </c>
      <c r="AB14" s="11">
        <v>6</v>
      </c>
      <c r="AC14" s="9">
        <v>42677</v>
      </c>
      <c r="AD14" s="8">
        <v>0.375</v>
      </c>
      <c r="AE14" s="7" t="s">
        <v>6</v>
      </c>
      <c r="AF14" s="5">
        <v>114</v>
      </c>
      <c r="AG14" s="6">
        <v>121</v>
      </c>
      <c r="AH14" s="7">
        <v>110</v>
      </c>
      <c r="AI14" s="5">
        <v>65</v>
      </c>
      <c r="AJ14" s="6">
        <v>71</v>
      </c>
      <c r="AK14" s="7">
        <v>67</v>
      </c>
      <c r="AL14" s="5">
        <v>47</v>
      </c>
      <c r="AM14" s="6">
        <v>67</v>
      </c>
      <c r="AN14" s="7">
        <v>66</v>
      </c>
      <c r="AO14" s="12" t="s">
        <v>2</v>
      </c>
      <c r="AP14" s="9"/>
      <c r="AR14" s="8" t="s">
        <v>98</v>
      </c>
      <c r="BP14" s="9">
        <v>42922</v>
      </c>
      <c r="BQ14" s="20">
        <v>0.4201388888888889</v>
      </c>
      <c r="BR14" s="20" t="s">
        <v>96</v>
      </c>
      <c r="BS14" s="14">
        <v>159.69999999999999</v>
      </c>
      <c r="BT14" s="10">
        <v>160.1</v>
      </c>
      <c r="BU14" s="10">
        <v>160.1</v>
      </c>
      <c r="BV14" s="15">
        <v>1</v>
      </c>
      <c r="BW14" s="14">
        <v>74.599999999999994</v>
      </c>
      <c r="BX14" s="10">
        <v>74.599999999999994</v>
      </c>
      <c r="BY14" s="10">
        <v>74.599999999999994</v>
      </c>
      <c r="BZ14" s="15">
        <v>1</v>
      </c>
      <c r="CA14" s="14">
        <v>13</v>
      </c>
      <c r="CB14" s="10">
        <v>96</v>
      </c>
      <c r="CC14" s="15">
        <v>98</v>
      </c>
      <c r="CD14" s="14">
        <v>73</v>
      </c>
      <c r="CE14" s="10">
        <v>65</v>
      </c>
      <c r="CF14" s="7">
        <v>61</v>
      </c>
      <c r="CG14" s="5">
        <v>78</v>
      </c>
      <c r="CH14" s="6">
        <v>76</v>
      </c>
      <c r="CI14" s="7">
        <v>76</v>
      </c>
      <c r="CJ14" s="3" t="s">
        <v>2</v>
      </c>
      <c r="CK14" s="5">
        <v>2</v>
      </c>
      <c r="CL14" s="7">
        <v>2</v>
      </c>
      <c r="CM14" s="5" t="s">
        <v>3</v>
      </c>
      <c r="CN14" s="7" t="s">
        <v>3</v>
      </c>
      <c r="CO14" s="19">
        <v>6.3</v>
      </c>
      <c r="CP14" s="9">
        <v>43109</v>
      </c>
      <c r="CQ14" s="20" t="s">
        <v>174</v>
      </c>
      <c r="CR14" s="20" t="s">
        <v>173</v>
      </c>
      <c r="CS14" s="14">
        <v>160.1</v>
      </c>
      <c r="CT14" s="10">
        <v>160.1</v>
      </c>
      <c r="CU14" s="10">
        <v>160.19999999999999</v>
      </c>
      <c r="CV14" s="15">
        <v>1</v>
      </c>
      <c r="CW14" s="14">
        <v>75</v>
      </c>
      <c r="CX14" s="10">
        <v>75</v>
      </c>
      <c r="CY14" s="10">
        <v>75</v>
      </c>
      <c r="CZ14" s="15">
        <v>1</v>
      </c>
      <c r="DA14" s="14">
        <v>112</v>
      </c>
      <c r="DB14" s="10">
        <v>105</v>
      </c>
      <c r="DC14" s="15">
        <v>93</v>
      </c>
      <c r="DD14" s="14">
        <v>69</v>
      </c>
      <c r="DE14" s="10">
        <v>66</v>
      </c>
      <c r="DF14" s="7">
        <v>63</v>
      </c>
      <c r="DG14" s="5">
        <v>72</v>
      </c>
      <c r="DH14" s="6">
        <v>69</v>
      </c>
      <c r="DI14" s="7">
        <v>70</v>
      </c>
      <c r="DJ14" s="3" t="s">
        <v>2</v>
      </c>
      <c r="DK14" s="5">
        <v>4</v>
      </c>
      <c r="DL14" s="7">
        <v>1</v>
      </c>
      <c r="DM14" s="5" t="s">
        <v>4</v>
      </c>
      <c r="DN14" s="7" t="s">
        <v>3</v>
      </c>
      <c r="DO14" s="19">
        <v>5.7</v>
      </c>
    </row>
    <row r="15" spans="1:119" s="57" customFormat="1">
      <c r="A15" s="3">
        <v>14</v>
      </c>
      <c r="B15" s="5" t="s">
        <v>39</v>
      </c>
      <c r="C15" s="55"/>
      <c r="D15" s="56"/>
      <c r="E15" s="56"/>
      <c r="F15" s="59"/>
      <c r="G15" s="60"/>
      <c r="H15" s="60"/>
      <c r="I15" s="58"/>
      <c r="J15" s="59"/>
      <c r="K15" s="60"/>
      <c r="L15" s="60"/>
      <c r="M15" s="58"/>
      <c r="N15" s="61"/>
      <c r="P15" s="58"/>
      <c r="Q15" s="61"/>
      <c r="S15" s="58"/>
      <c r="T15" s="61"/>
      <c r="V15" s="58"/>
      <c r="W15" s="54"/>
      <c r="X15" s="59"/>
      <c r="Y15" s="62"/>
      <c r="Z15" s="61"/>
      <c r="AA15" s="58"/>
      <c r="AB15" s="63"/>
      <c r="AC15" s="64"/>
      <c r="AD15" s="56"/>
      <c r="AE15" s="58"/>
      <c r="AF15" s="61"/>
      <c r="AH15" s="58"/>
      <c r="AI15" s="61"/>
      <c r="AK15" s="58"/>
      <c r="AL15" s="61"/>
      <c r="AN15" s="58"/>
      <c r="AO15" s="65"/>
      <c r="AP15" s="64"/>
      <c r="AQ15" s="56"/>
      <c r="AR15" s="8" t="s">
        <v>98</v>
      </c>
      <c r="AS15" s="66"/>
      <c r="AT15" s="66"/>
      <c r="AU15" s="66"/>
      <c r="AV15" s="67"/>
      <c r="AW15" s="68"/>
      <c r="AX15" s="66"/>
      <c r="AY15" s="66"/>
      <c r="AZ15" s="67"/>
      <c r="BA15" s="68"/>
      <c r="BB15" s="66"/>
      <c r="BC15" s="67"/>
      <c r="BD15" s="68"/>
      <c r="BE15" s="66"/>
      <c r="BF15" s="67"/>
      <c r="BG15" s="68"/>
      <c r="BH15" s="66"/>
      <c r="BI15" s="66"/>
      <c r="BJ15" s="67"/>
      <c r="BK15" s="68"/>
      <c r="BL15" s="67"/>
      <c r="BM15" s="68"/>
      <c r="BN15" s="67"/>
      <c r="BO15" s="69"/>
      <c r="BP15" s="66"/>
      <c r="BQ15" s="20"/>
      <c r="BR15" s="20"/>
      <c r="BS15" s="68"/>
      <c r="BT15" s="66"/>
      <c r="BU15" s="66"/>
      <c r="BV15" s="67"/>
      <c r="BW15" s="68"/>
      <c r="BX15" s="66"/>
      <c r="BY15" s="66"/>
      <c r="BZ15" s="67"/>
      <c r="CA15" s="68"/>
      <c r="CB15" s="66"/>
      <c r="CC15" s="67"/>
      <c r="CD15" s="68"/>
      <c r="CE15" s="66"/>
      <c r="CF15" s="58"/>
      <c r="CG15" s="61"/>
      <c r="CI15" s="58"/>
      <c r="CJ15" s="54"/>
      <c r="CK15" s="61"/>
      <c r="CL15" s="58"/>
      <c r="CM15" s="61"/>
      <c r="CN15" s="58"/>
      <c r="CO15" s="69"/>
      <c r="CP15" s="66"/>
      <c r="CQ15" s="20"/>
      <c r="CR15" s="20"/>
      <c r="CS15" s="68"/>
      <c r="CT15" s="66"/>
      <c r="CU15" s="66"/>
      <c r="CV15" s="67"/>
      <c r="CW15" s="68"/>
      <c r="CX15" s="66"/>
      <c r="CY15" s="66"/>
      <c r="CZ15" s="67"/>
      <c r="DA15" s="68"/>
      <c r="DB15" s="66"/>
      <c r="DC15" s="67"/>
      <c r="DD15" s="68"/>
      <c r="DE15" s="66"/>
      <c r="DF15" s="58"/>
      <c r="DG15" s="61"/>
      <c r="DI15" s="58"/>
      <c r="DJ15" s="54"/>
      <c r="DK15" s="61"/>
      <c r="DL15" s="58"/>
      <c r="DM15" s="61"/>
      <c r="DN15" s="58"/>
      <c r="DO15" s="69"/>
    </row>
    <row r="16" spans="1:119">
      <c r="A16" s="3">
        <v>15</v>
      </c>
      <c r="B16" s="5" t="s">
        <v>39</v>
      </c>
      <c r="C16" s="4">
        <v>42670</v>
      </c>
      <c r="D16" s="8">
        <v>0.44444444444444442</v>
      </c>
      <c r="E16" s="80" t="s">
        <v>73</v>
      </c>
      <c r="F16" s="17">
        <v>174.3</v>
      </c>
      <c r="G16" s="18">
        <v>174.2</v>
      </c>
      <c r="H16" s="18">
        <v>174.5</v>
      </c>
      <c r="I16" s="7">
        <v>1</v>
      </c>
      <c r="J16" s="17">
        <v>95.1</v>
      </c>
      <c r="K16" s="18">
        <v>95.1</v>
      </c>
      <c r="L16" s="18">
        <v>95.1</v>
      </c>
      <c r="M16" s="7">
        <v>1</v>
      </c>
      <c r="N16" s="5">
        <v>107</v>
      </c>
      <c r="O16" s="6">
        <v>120</v>
      </c>
      <c r="P16" s="7">
        <v>113</v>
      </c>
      <c r="Q16" s="5">
        <v>79</v>
      </c>
      <c r="R16" s="6">
        <v>80</v>
      </c>
      <c r="S16" s="7">
        <v>78</v>
      </c>
      <c r="T16" s="5">
        <v>91</v>
      </c>
      <c r="U16" s="6">
        <v>88</v>
      </c>
      <c r="V16" s="7">
        <v>91</v>
      </c>
      <c r="W16" s="3" t="s">
        <v>2</v>
      </c>
      <c r="X16" s="17" t="s">
        <v>4</v>
      </c>
      <c r="Y16" s="16">
        <v>1</v>
      </c>
      <c r="Z16" s="5" t="s">
        <v>4</v>
      </c>
      <c r="AA16" s="7" t="s">
        <v>4</v>
      </c>
      <c r="AB16" s="11">
        <v>5.7</v>
      </c>
      <c r="AC16" s="9">
        <v>42677</v>
      </c>
      <c r="AD16" s="8">
        <v>0.375</v>
      </c>
      <c r="AE16" s="7" t="s">
        <v>6</v>
      </c>
      <c r="AF16" s="5">
        <v>120</v>
      </c>
      <c r="AG16" s="6">
        <v>119</v>
      </c>
      <c r="AH16" s="7">
        <v>112</v>
      </c>
      <c r="AI16" s="5">
        <v>85</v>
      </c>
      <c r="AJ16" s="6">
        <v>84</v>
      </c>
      <c r="AK16" s="7">
        <v>82</v>
      </c>
      <c r="AL16" s="5">
        <v>84</v>
      </c>
      <c r="AM16" s="6">
        <v>84</v>
      </c>
      <c r="AN16" s="7">
        <v>86</v>
      </c>
      <c r="AO16" s="12" t="s">
        <v>2</v>
      </c>
      <c r="AP16" s="9"/>
      <c r="AR16" s="8" t="s">
        <v>98</v>
      </c>
      <c r="BP16" s="9">
        <v>42922</v>
      </c>
      <c r="BQ16" s="20">
        <v>0.38194444444444442</v>
      </c>
      <c r="BR16" s="20" t="s">
        <v>95</v>
      </c>
      <c r="BS16" s="14">
        <v>174.8</v>
      </c>
      <c r="BT16" s="10">
        <v>175</v>
      </c>
      <c r="BU16" s="10">
        <v>175</v>
      </c>
      <c r="BV16" s="15">
        <v>1</v>
      </c>
      <c r="BW16" s="14">
        <v>92</v>
      </c>
      <c r="BX16" s="10">
        <v>92</v>
      </c>
      <c r="BY16" s="10">
        <v>92</v>
      </c>
      <c r="BZ16" s="15">
        <v>1</v>
      </c>
      <c r="CA16" s="14">
        <v>107</v>
      </c>
      <c r="CB16" s="10">
        <v>119</v>
      </c>
      <c r="CC16" s="15">
        <v>108</v>
      </c>
      <c r="CD16" s="14">
        <v>72</v>
      </c>
      <c r="CE16" s="10">
        <v>73</v>
      </c>
      <c r="CF16" s="7">
        <v>73</v>
      </c>
      <c r="CG16" s="5">
        <v>90</v>
      </c>
      <c r="CH16" s="6">
        <v>87</v>
      </c>
      <c r="CI16" s="7">
        <v>83</v>
      </c>
      <c r="CJ16" s="3" t="s">
        <v>2</v>
      </c>
      <c r="CK16" s="5" t="s">
        <v>4</v>
      </c>
      <c r="CL16" s="7">
        <f>1/6</f>
        <v>0.16666666666666666</v>
      </c>
      <c r="CM16" s="5" t="s">
        <v>4</v>
      </c>
      <c r="CN16" s="7" t="s">
        <v>4</v>
      </c>
      <c r="CO16" s="19">
        <v>5.9</v>
      </c>
      <c r="CP16" s="9"/>
      <c r="CQ16" s="20"/>
      <c r="CR16" s="20"/>
      <c r="CS16" s="14"/>
      <c r="CT16" s="10"/>
      <c r="CU16" s="10"/>
      <c r="CV16" s="15"/>
      <c r="CW16" s="14"/>
      <c r="CX16" s="10"/>
      <c r="CY16" s="10"/>
      <c r="CZ16" s="15"/>
      <c r="DA16" s="14"/>
      <c r="DB16" s="10"/>
      <c r="DC16" s="15"/>
      <c r="DD16" s="14"/>
      <c r="DE16" s="10"/>
      <c r="DF16" s="7"/>
      <c r="DG16" s="5"/>
      <c r="DI16" s="7"/>
      <c r="DJ16" s="3"/>
      <c r="DK16" s="5"/>
      <c r="DL16" s="7"/>
      <c r="DM16" s="5"/>
      <c r="DN16" s="7"/>
      <c r="DO16" s="19"/>
    </row>
    <row r="17" spans="1:119">
      <c r="A17" s="3">
        <v>16</v>
      </c>
      <c r="B17" s="5" t="s">
        <v>39</v>
      </c>
      <c r="C17" s="4">
        <v>42670</v>
      </c>
      <c r="D17" s="8">
        <v>0.375</v>
      </c>
      <c r="E17" s="80" t="s">
        <v>73</v>
      </c>
      <c r="F17" s="17">
        <v>163.30000000000001</v>
      </c>
      <c r="G17" s="18">
        <v>162.9</v>
      </c>
      <c r="H17" s="18">
        <v>162.9</v>
      </c>
      <c r="I17" s="7">
        <v>1</v>
      </c>
      <c r="J17" s="17">
        <v>89.5</v>
      </c>
      <c r="K17" s="18">
        <v>89.5</v>
      </c>
      <c r="L17" s="18">
        <v>89.5</v>
      </c>
      <c r="M17" s="7">
        <v>1</v>
      </c>
      <c r="N17" s="5">
        <v>103</v>
      </c>
      <c r="O17" s="6">
        <v>98</v>
      </c>
      <c r="P17" s="7">
        <v>100</v>
      </c>
      <c r="Q17" s="5">
        <v>82</v>
      </c>
      <c r="R17" s="6">
        <v>74</v>
      </c>
      <c r="S17" s="7">
        <v>77</v>
      </c>
      <c r="T17" s="5">
        <v>92</v>
      </c>
      <c r="U17" s="6">
        <v>94</v>
      </c>
      <c r="V17" s="7">
        <v>88</v>
      </c>
      <c r="W17" s="3" t="s">
        <v>2</v>
      </c>
      <c r="X17" s="17">
        <v>1</v>
      </c>
      <c r="Y17" s="16" t="s">
        <v>4</v>
      </c>
      <c r="Z17" s="5" t="s">
        <v>4</v>
      </c>
      <c r="AA17" s="7" t="s">
        <v>4</v>
      </c>
      <c r="AB17" s="11">
        <v>5.6</v>
      </c>
      <c r="AC17" s="9">
        <v>42677</v>
      </c>
      <c r="AD17" s="8">
        <v>0.375</v>
      </c>
      <c r="AE17" s="7" t="s">
        <v>6</v>
      </c>
      <c r="AF17" s="5">
        <v>109</v>
      </c>
      <c r="AG17" s="6">
        <v>97</v>
      </c>
      <c r="AH17" s="7">
        <v>99</v>
      </c>
      <c r="AI17" s="5">
        <v>82</v>
      </c>
      <c r="AJ17" s="6">
        <v>81</v>
      </c>
      <c r="AK17" s="7">
        <v>80</v>
      </c>
      <c r="AL17" s="5">
        <v>80</v>
      </c>
      <c r="AM17" s="6">
        <v>86</v>
      </c>
      <c r="AN17" s="7">
        <v>89</v>
      </c>
      <c r="AO17" s="12" t="s">
        <v>2</v>
      </c>
      <c r="AP17" s="9"/>
      <c r="AR17" s="8" t="s">
        <v>98</v>
      </c>
      <c r="BP17" s="9">
        <v>42922</v>
      </c>
      <c r="BQ17" s="20">
        <v>0.3611111111111111</v>
      </c>
      <c r="BR17" s="20" t="s">
        <v>95</v>
      </c>
      <c r="BS17" s="14">
        <v>163.30000000000001</v>
      </c>
      <c r="BT17" s="10">
        <v>163.80000000000001</v>
      </c>
      <c r="BU17" s="10">
        <v>163.4</v>
      </c>
      <c r="BV17" s="15">
        <v>1</v>
      </c>
      <c r="BW17" s="14">
        <v>91</v>
      </c>
      <c r="BX17" s="10">
        <v>91</v>
      </c>
      <c r="BY17" s="10">
        <v>91</v>
      </c>
      <c r="BZ17" s="15">
        <v>1</v>
      </c>
      <c r="CA17" s="14">
        <v>101</v>
      </c>
      <c r="CB17" s="10">
        <v>100</v>
      </c>
      <c r="CC17" s="15">
        <v>104</v>
      </c>
      <c r="CD17" s="14">
        <v>76</v>
      </c>
      <c r="CE17" s="10">
        <v>78</v>
      </c>
      <c r="CF17" s="7">
        <v>76</v>
      </c>
      <c r="CG17" s="5">
        <v>78</v>
      </c>
      <c r="CH17" s="6">
        <v>89</v>
      </c>
      <c r="CI17" s="7">
        <v>82</v>
      </c>
      <c r="CJ17" s="3" t="s">
        <v>2</v>
      </c>
      <c r="CK17" s="5" t="s">
        <v>4</v>
      </c>
      <c r="CL17" s="7" t="s">
        <v>4</v>
      </c>
      <c r="CM17" s="5" t="s">
        <v>4</v>
      </c>
      <c r="CN17" s="7" t="s">
        <v>4</v>
      </c>
      <c r="CO17" s="19">
        <v>6.1</v>
      </c>
      <c r="CP17" s="9">
        <v>43109</v>
      </c>
      <c r="CQ17" s="20" t="s">
        <v>175</v>
      </c>
      <c r="CR17" s="20" t="s">
        <v>176</v>
      </c>
      <c r="CS17" s="14">
        <v>163.1</v>
      </c>
      <c r="CT17" s="10">
        <v>163.1</v>
      </c>
      <c r="CU17" s="10">
        <v>163.30000000000001</v>
      </c>
      <c r="CV17" s="15">
        <v>1</v>
      </c>
      <c r="CW17" s="14">
        <v>92.2</v>
      </c>
      <c r="CX17" s="10">
        <v>90.7</v>
      </c>
      <c r="CY17" s="10">
        <v>90.7</v>
      </c>
      <c r="CZ17" s="15">
        <v>1</v>
      </c>
      <c r="DA17" s="14">
        <v>103</v>
      </c>
      <c r="DB17" s="10">
        <v>105</v>
      </c>
      <c r="DC17" s="15">
        <v>95</v>
      </c>
      <c r="DD17" s="14">
        <v>82</v>
      </c>
      <c r="DE17" s="10">
        <v>82</v>
      </c>
      <c r="DF17" s="7">
        <v>76</v>
      </c>
      <c r="DG17" s="5">
        <v>84</v>
      </c>
      <c r="DH17" s="6">
        <v>88</v>
      </c>
      <c r="DI17" s="7">
        <v>95</v>
      </c>
      <c r="DJ17" s="3" t="s">
        <v>2</v>
      </c>
      <c r="DK17" s="5">
        <v>1.5</v>
      </c>
      <c r="DL17" s="7" t="s">
        <v>4</v>
      </c>
      <c r="DM17" s="5" t="s">
        <v>4</v>
      </c>
      <c r="DN17" s="7" t="s">
        <v>4</v>
      </c>
      <c r="DO17" s="19">
        <v>5.7</v>
      </c>
    </row>
    <row r="18" spans="1:119">
      <c r="A18" s="3">
        <v>17</v>
      </c>
      <c r="B18" s="5" t="s">
        <v>39</v>
      </c>
      <c r="AC18" s="9">
        <v>42677</v>
      </c>
      <c r="AD18" s="8">
        <v>0.375</v>
      </c>
      <c r="AE18" s="7" t="s">
        <v>6</v>
      </c>
      <c r="AO18" s="12" t="s">
        <v>2</v>
      </c>
      <c r="AP18" s="9">
        <v>42716</v>
      </c>
      <c r="AQ18" s="8">
        <v>0.72222222222222221</v>
      </c>
      <c r="AR18" s="8" t="s">
        <v>82</v>
      </c>
      <c r="AS18" s="10">
        <v>155.80000000000001</v>
      </c>
      <c r="AT18" s="10">
        <v>156.30000000000001</v>
      </c>
      <c r="AU18" s="10">
        <v>156.5</v>
      </c>
      <c r="AW18" s="14">
        <v>69.8</v>
      </c>
      <c r="AX18" s="10">
        <v>67.8</v>
      </c>
      <c r="AY18" s="10">
        <v>68.3</v>
      </c>
      <c r="BA18" s="14">
        <v>104</v>
      </c>
      <c r="BB18" s="10">
        <v>103</v>
      </c>
      <c r="BC18" s="15">
        <v>101</v>
      </c>
      <c r="BD18" s="14">
        <v>74</v>
      </c>
      <c r="BE18" s="10">
        <v>74</v>
      </c>
      <c r="BF18" s="15">
        <v>74</v>
      </c>
      <c r="BG18" s="14">
        <v>66</v>
      </c>
      <c r="BH18" s="10">
        <v>68</v>
      </c>
      <c r="BI18" s="10">
        <v>65</v>
      </c>
      <c r="BO18" s="19">
        <v>6</v>
      </c>
      <c r="BR18" s="20" t="s">
        <v>93</v>
      </c>
      <c r="CP18" s="10"/>
      <c r="CQ18" s="20"/>
      <c r="CR18" s="20"/>
      <c r="CS18" s="14"/>
      <c r="CT18" s="10"/>
      <c r="CU18" s="10"/>
      <c r="CV18" s="15"/>
      <c r="CW18" s="14"/>
      <c r="CX18" s="10"/>
      <c r="CY18" s="10"/>
      <c r="CZ18" s="15"/>
      <c r="DA18" s="14"/>
      <c r="DB18" s="10"/>
      <c r="DC18" s="15"/>
      <c r="DD18" s="14"/>
      <c r="DE18" s="10"/>
      <c r="DF18" s="7"/>
      <c r="DG18" s="5"/>
      <c r="DI18" s="7"/>
      <c r="DJ18" s="3"/>
      <c r="DK18" s="5"/>
      <c r="DL18" s="7"/>
      <c r="DM18" s="5"/>
      <c r="DN18" s="7"/>
      <c r="DO18" s="19"/>
    </row>
    <row r="19" spans="1:119">
      <c r="A19" s="3">
        <v>18</v>
      </c>
      <c r="B19" s="5" t="s">
        <v>39</v>
      </c>
      <c r="C19" s="4">
        <v>42747</v>
      </c>
      <c r="D19" s="8">
        <v>0.54166666666666663</v>
      </c>
      <c r="E19" s="80" t="s">
        <v>69</v>
      </c>
      <c r="F19" s="17">
        <v>178.1</v>
      </c>
      <c r="G19" s="18">
        <v>178.2</v>
      </c>
      <c r="H19" s="18">
        <v>178.2</v>
      </c>
      <c r="I19" s="7">
        <v>1</v>
      </c>
      <c r="J19" s="17">
        <v>153.80000000000001</v>
      </c>
      <c r="K19" s="18">
        <v>153.80000000000001</v>
      </c>
      <c r="L19" s="18">
        <v>153.80000000000001</v>
      </c>
      <c r="M19" s="7">
        <v>1</v>
      </c>
      <c r="N19" s="5">
        <v>133</v>
      </c>
      <c r="O19" s="6">
        <v>124</v>
      </c>
      <c r="P19" s="7">
        <v>129</v>
      </c>
      <c r="Q19" s="5">
        <v>92</v>
      </c>
      <c r="R19" s="6">
        <v>77</v>
      </c>
      <c r="S19" s="7">
        <v>82</v>
      </c>
      <c r="T19" s="5">
        <v>84</v>
      </c>
      <c r="U19" s="6">
        <v>82</v>
      </c>
      <c r="V19" s="7">
        <v>80</v>
      </c>
      <c r="W19" s="3" t="s">
        <v>2</v>
      </c>
      <c r="X19" s="17">
        <v>5</v>
      </c>
      <c r="Y19" s="16">
        <v>5</v>
      </c>
      <c r="Z19" s="5" t="s">
        <v>4</v>
      </c>
      <c r="AA19" s="7" t="s">
        <v>4</v>
      </c>
      <c r="AB19" s="11">
        <v>5.2</v>
      </c>
      <c r="AR19" s="8" t="s">
        <v>98</v>
      </c>
      <c r="BR19" s="20" t="s">
        <v>93</v>
      </c>
      <c r="CP19" s="10"/>
      <c r="CQ19" s="20"/>
      <c r="CR19" s="20"/>
      <c r="CS19" s="14"/>
      <c r="CT19" s="10"/>
      <c r="CU19" s="10"/>
      <c r="CV19" s="15"/>
      <c r="CW19" s="14"/>
      <c r="CX19" s="10"/>
      <c r="CY19" s="10"/>
      <c r="CZ19" s="15"/>
      <c r="DA19" s="14"/>
      <c r="DB19" s="10"/>
      <c r="DC19" s="15"/>
      <c r="DD19" s="14"/>
      <c r="DE19" s="10"/>
      <c r="DF19" s="7"/>
      <c r="DG19" s="5"/>
      <c r="DI19" s="7"/>
      <c r="DJ19" s="3"/>
      <c r="DK19" s="5"/>
      <c r="DL19" s="7"/>
      <c r="DM19" s="5"/>
      <c r="DN19" s="7"/>
      <c r="DO19" s="19"/>
    </row>
    <row r="20" spans="1:119">
      <c r="A20" s="3">
        <v>19</v>
      </c>
      <c r="B20" s="5" t="s">
        <v>39</v>
      </c>
      <c r="C20" s="4">
        <v>42670</v>
      </c>
      <c r="D20" s="8">
        <v>0.45833333333333331</v>
      </c>
      <c r="E20" s="80" t="s">
        <v>73</v>
      </c>
      <c r="F20" s="17">
        <v>167.2</v>
      </c>
      <c r="G20" s="18">
        <v>167.3</v>
      </c>
      <c r="H20" s="18">
        <v>167.2</v>
      </c>
      <c r="I20" s="7">
        <v>1</v>
      </c>
      <c r="J20" s="17">
        <v>86.8</v>
      </c>
      <c r="K20" s="18">
        <v>86.8</v>
      </c>
      <c r="L20" s="18">
        <v>86.8</v>
      </c>
      <c r="M20" s="7">
        <v>1</v>
      </c>
      <c r="N20" s="5">
        <v>139</v>
      </c>
      <c r="O20" s="6">
        <v>141</v>
      </c>
      <c r="P20" s="7">
        <v>152</v>
      </c>
      <c r="Q20" s="5">
        <v>90</v>
      </c>
      <c r="R20" s="6">
        <v>85</v>
      </c>
      <c r="S20" s="7">
        <v>88</v>
      </c>
      <c r="T20" s="5">
        <v>62</v>
      </c>
      <c r="U20" s="6">
        <v>59</v>
      </c>
      <c r="V20" s="7">
        <v>57</v>
      </c>
      <c r="W20" s="3" t="s">
        <v>1</v>
      </c>
      <c r="X20" s="17" t="s">
        <v>4</v>
      </c>
      <c r="Y20" s="16">
        <v>1.5</v>
      </c>
      <c r="Z20" s="5" t="s">
        <v>4</v>
      </c>
      <c r="AA20" s="7" t="s">
        <v>3</v>
      </c>
      <c r="AB20" s="11">
        <v>5.7</v>
      </c>
      <c r="AC20" s="9">
        <v>42677</v>
      </c>
      <c r="AD20" s="8">
        <v>0.375</v>
      </c>
      <c r="AE20" s="7" t="s">
        <v>6</v>
      </c>
      <c r="AF20" s="5">
        <v>128</v>
      </c>
      <c r="AG20" s="6">
        <v>136</v>
      </c>
      <c r="AH20" s="7">
        <v>127</v>
      </c>
      <c r="AI20" s="5">
        <v>86</v>
      </c>
      <c r="AJ20" s="6">
        <v>84</v>
      </c>
      <c r="AK20" s="7">
        <v>82</v>
      </c>
      <c r="AL20" s="5">
        <v>57</v>
      </c>
      <c r="AM20" s="6">
        <v>554</v>
      </c>
      <c r="AN20" s="7">
        <v>58</v>
      </c>
      <c r="AO20" s="12" t="s">
        <v>1</v>
      </c>
      <c r="AP20" s="9"/>
      <c r="AR20" s="8" t="s">
        <v>98</v>
      </c>
      <c r="BP20" s="9">
        <v>42922</v>
      </c>
      <c r="BQ20" s="20">
        <v>0.3923611111111111</v>
      </c>
      <c r="BR20" s="20" t="s">
        <v>96</v>
      </c>
      <c r="BS20" s="14">
        <v>167.3</v>
      </c>
      <c r="BT20" s="10">
        <v>167.2</v>
      </c>
      <c r="BU20" s="10">
        <v>167.2</v>
      </c>
      <c r="BV20" s="15">
        <v>1</v>
      </c>
      <c r="BW20" s="14">
        <v>84.9</v>
      </c>
      <c r="BX20" s="10">
        <v>84.9</v>
      </c>
      <c r="BY20" s="10">
        <v>84.9</v>
      </c>
      <c r="BZ20" s="15">
        <v>1</v>
      </c>
      <c r="CA20" s="14">
        <v>125</v>
      </c>
      <c r="CB20" s="10">
        <v>133</v>
      </c>
      <c r="CC20" s="15">
        <v>130</v>
      </c>
      <c r="CD20" s="14">
        <v>75</v>
      </c>
      <c r="CE20" s="10">
        <v>78</v>
      </c>
      <c r="CF20" s="7">
        <v>80</v>
      </c>
      <c r="CG20" s="5">
        <v>61</v>
      </c>
      <c r="CH20" s="6">
        <v>58</v>
      </c>
      <c r="CI20" s="7">
        <v>59</v>
      </c>
      <c r="CJ20" s="3" t="s">
        <v>1</v>
      </c>
      <c r="CK20" s="5" t="s">
        <v>4</v>
      </c>
      <c r="CL20" s="7">
        <v>1</v>
      </c>
      <c r="CM20" s="5" t="s">
        <v>4</v>
      </c>
      <c r="CN20" s="7" t="s">
        <v>3</v>
      </c>
      <c r="CO20" s="19">
        <v>5.5</v>
      </c>
      <c r="CP20" s="9"/>
      <c r="CQ20" s="20"/>
      <c r="CR20" s="20"/>
      <c r="CS20" s="14"/>
      <c r="CT20" s="10"/>
      <c r="CU20" s="10"/>
      <c r="CV20" s="15"/>
      <c r="CW20" s="14"/>
      <c r="CX20" s="10"/>
      <c r="CY20" s="10"/>
      <c r="CZ20" s="15"/>
      <c r="DA20" s="14"/>
      <c r="DB20" s="10"/>
      <c r="DC20" s="15"/>
      <c r="DD20" s="14"/>
      <c r="DE20" s="10"/>
      <c r="DF20" s="7"/>
      <c r="DG20" s="5"/>
      <c r="DI20" s="7"/>
      <c r="DJ20" s="3"/>
      <c r="DK20" s="5"/>
      <c r="DL20" s="7"/>
      <c r="DM20" s="5"/>
      <c r="DN20" s="7"/>
      <c r="DO20" s="19"/>
    </row>
    <row r="21" spans="1:119">
      <c r="A21" s="3">
        <v>20</v>
      </c>
      <c r="B21" s="5" t="s">
        <v>39</v>
      </c>
      <c r="C21" s="4">
        <v>42747</v>
      </c>
      <c r="D21" s="8">
        <v>0.54166666666666663</v>
      </c>
      <c r="E21" s="80" t="s">
        <v>69</v>
      </c>
      <c r="F21" s="17">
        <v>162.1</v>
      </c>
      <c r="G21" s="18">
        <v>161.19999999999999</v>
      </c>
      <c r="H21" s="18">
        <v>161.19999999999999</v>
      </c>
      <c r="I21" s="7">
        <v>1</v>
      </c>
      <c r="J21" s="17">
        <v>107</v>
      </c>
      <c r="K21" s="18">
        <v>107</v>
      </c>
      <c r="L21" s="18">
        <v>107</v>
      </c>
      <c r="M21" s="7">
        <v>1</v>
      </c>
      <c r="N21" s="5">
        <v>98</v>
      </c>
      <c r="Q21" s="5">
        <v>83</v>
      </c>
      <c r="T21" s="5">
        <v>91</v>
      </c>
      <c r="W21" s="3" t="s">
        <v>1</v>
      </c>
      <c r="X21" s="17" t="s">
        <v>4</v>
      </c>
      <c r="Y21" s="16">
        <v>1</v>
      </c>
      <c r="Z21" s="5" t="s">
        <v>4</v>
      </c>
      <c r="AA21" s="7" t="s">
        <v>4</v>
      </c>
      <c r="AB21" s="11">
        <v>5.0999999999999996</v>
      </c>
      <c r="AC21" s="9">
        <v>42754</v>
      </c>
      <c r="AD21" s="8">
        <v>0.58333333333333337</v>
      </c>
      <c r="AE21" s="7" t="s">
        <v>54</v>
      </c>
      <c r="AF21" s="5">
        <v>101</v>
      </c>
      <c r="AI21" s="5">
        <v>81</v>
      </c>
      <c r="AL21" s="5">
        <v>99</v>
      </c>
      <c r="AO21" s="12" t="s">
        <v>2</v>
      </c>
      <c r="AP21" s="9">
        <v>42803</v>
      </c>
      <c r="AQ21" s="8">
        <v>0.53125</v>
      </c>
      <c r="AR21" s="8" t="s">
        <v>83</v>
      </c>
      <c r="AS21" s="10">
        <v>159.19999999999999</v>
      </c>
      <c r="AT21" s="10">
        <v>159.30000000000001</v>
      </c>
      <c r="AU21" s="10">
        <v>159.4</v>
      </c>
      <c r="AV21" s="15">
        <v>1</v>
      </c>
      <c r="AW21" s="14">
        <v>109.8</v>
      </c>
      <c r="AX21" s="10">
        <v>108.5</v>
      </c>
      <c r="AY21" s="10">
        <v>108.5</v>
      </c>
      <c r="AZ21" s="15">
        <v>1</v>
      </c>
      <c r="BA21" s="75"/>
      <c r="BB21" s="76">
        <v>95</v>
      </c>
      <c r="BC21" s="77"/>
      <c r="BD21" s="75"/>
      <c r="BE21" s="76">
        <v>77</v>
      </c>
      <c r="BF21" s="77"/>
      <c r="BH21" s="10">
        <v>98</v>
      </c>
      <c r="BJ21" s="15" t="s">
        <v>1</v>
      </c>
      <c r="BK21" s="14" t="s">
        <v>4</v>
      </c>
      <c r="BL21" s="15">
        <v>4</v>
      </c>
      <c r="BM21" s="14" t="s">
        <v>4</v>
      </c>
      <c r="BN21" s="15" t="s">
        <v>4</v>
      </c>
      <c r="BO21" s="19">
        <v>5</v>
      </c>
      <c r="BR21" s="20"/>
      <c r="CP21" s="10"/>
      <c r="CQ21" s="20"/>
      <c r="CR21" s="20"/>
      <c r="CS21" s="14"/>
      <c r="CT21" s="10"/>
      <c r="CU21" s="10"/>
      <c r="CV21" s="15"/>
      <c r="CW21" s="14"/>
      <c r="CX21" s="10"/>
      <c r="CY21" s="10"/>
      <c r="CZ21" s="15"/>
      <c r="DA21" s="14"/>
      <c r="DB21" s="10"/>
      <c r="DC21" s="15"/>
      <c r="DD21" s="14"/>
      <c r="DE21" s="10"/>
      <c r="DF21" s="7"/>
      <c r="DG21" s="5"/>
      <c r="DI21" s="7"/>
      <c r="DJ21" s="3"/>
      <c r="DK21" s="5"/>
      <c r="DL21" s="7"/>
      <c r="DM21" s="5"/>
      <c r="DN21" s="7"/>
      <c r="DO21" s="19"/>
    </row>
    <row r="22" spans="1:119">
      <c r="A22" s="3">
        <v>21</v>
      </c>
      <c r="B22" s="5" t="s">
        <v>39</v>
      </c>
      <c r="C22" s="4">
        <v>42752</v>
      </c>
      <c r="D22" s="8">
        <v>0.54166666666666663</v>
      </c>
      <c r="E22" s="80" t="s">
        <v>69</v>
      </c>
      <c r="F22" s="17">
        <v>159.6</v>
      </c>
      <c r="G22" s="18">
        <v>159.6</v>
      </c>
      <c r="H22" s="18">
        <v>159.6</v>
      </c>
      <c r="I22" s="7">
        <v>1</v>
      </c>
      <c r="J22" s="17">
        <v>75.5</v>
      </c>
      <c r="K22" s="18">
        <v>75.5</v>
      </c>
      <c r="L22" s="18">
        <v>75.5</v>
      </c>
      <c r="M22" s="7">
        <v>1</v>
      </c>
      <c r="N22" s="5">
        <v>104</v>
      </c>
      <c r="O22" s="6">
        <v>101</v>
      </c>
      <c r="P22" s="7">
        <v>105</v>
      </c>
      <c r="Q22" s="5">
        <v>69</v>
      </c>
      <c r="R22" s="6">
        <v>71</v>
      </c>
      <c r="S22" s="7">
        <v>76</v>
      </c>
      <c r="T22" s="5">
        <v>82</v>
      </c>
      <c r="U22" s="6">
        <v>83</v>
      </c>
      <c r="V22" s="7">
        <v>86</v>
      </c>
      <c r="W22" s="3" t="s">
        <v>1</v>
      </c>
      <c r="X22" s="17">
        <v>4.5</v>
      </c>
      <c r="Y22" s="16">
        <v>6.5</v>
      </c>
      <c r="Z22" s="5" t="s">
        <v>4</v>
      </c>
      <c r="AA22" s="7" t="s">
        <v>4</v>
      </c>
      <c r="AB22" s="11">
        <v>4.5999999999999996</v>
      </c>
      <c r="AC22" s="9">
        <v>42759</v>
      </c>
      <c r="AD22" s="8">
        <v>0.52083333333333337</v>
      </c>
      <c r="AE22" s="7" t="s">
        <v>6</v>
      </c>
      <c r="AF22" s="5">
        <v>97</v>
      </c>
      <c r="AG22" s="6">
        <v>99</v>
      </c>
      <c r="AH22" s="7">
        <v>98</v>
      </c>
      <c r="AI22" s="5">
        <v>70</v>
      </c>
      <c r="AJ22" s="6">
        <v>70</v>
      </c>
      <c r="AK22" s="7">
        <v>71</v>
      </c>
      <c r="AL22" s="5">
        <v>83</v>
      </c>
      <c r="AM22" s="6">
        <v>82</v>
      </c>
      <c r="AN22" s="7">
        <v>80</v>
      </c>
      <c r="AO22" s="12" t="s">
        <v>1</v>
      </c>
      <c r="AP22" s="9"/>
      <c r="AR22" s="8" t="s">
        <v>98</v>
      </c>
      <c r="BR22" s="20"/>
      <c r="CP22" s="10"/>
      <c r="CQ22" s="20"/>
      <c r="CR22" s="20"/>
      <c r="CS22" s="14"/>
      <c r="CT22" s="10"/>
      <c r="CU22" s="10"/>
      <c r="CV22" s="15"/>
      <c r="CW22" s="14"/>
      <c r="CX22" s="10"/>
      <c r="CY22" s="10"/>
      <c r="CZ22" s="15"/>
      <c r="DA22" s="14"/>
      <c r="DB22" s="10"/>
      <c r="DC22" s="15"/>
      <c r="DD22" s="14"/>
      <c r="DE22" s="10"/>
      <c r="DF22" s="7"/>
      <c r="DG22" s="5"/>
      <c r="DI22" s="7"/>
      <c r="DJ22" s="3"/>
      <c r="DK22" s="5"/>
      <c r="DL22" s="7"/>
      <c r="DM22" s="5"/>
      <c r="DN22" s="7"/>
      <c r="DO22" s="19"/>
    </row>
    <row r="23" spans="1:119">
      <c r="A23" s="3">
        <v>22</v>
      </c>
      <c r="B23" s="5" t="s">
        <v>39</v>
      </c>
      <c r="C23" s="4">
        <v>42753</v>
      </c>
      <c r="D23" s="8">
        <v>0.58333333333333337</v>
      </c>
      <c r="E23" s="80" t="s">
        <v>69</v>
      </c>
      <c r="F23" s="17">
        <v>165.5</v>
      </c>
      <c r="G23" s="18">
        <v>165.5</v>
      </c>
      <c r="H23" s="18">
        <v>165.5</v>
      </c>
      <c r="I23" s="7">
        <v>1</v>
      </c>
      <c r="J23" s="17">
        <v>95.4</v>
      </c>
      <c r="K23" s="18">
        <v>95.4</v>
      </c>
      <c r="L23" s="18">
        <v>95.4</v>
      </c>
      <c r="M23" s="7">
        <v>1</v>
      </c>
      <c r="N23" s="5">
        <v>133</v>
      </c>
      <c r="O23" s="6">
        <v>130</v>
      </c>
      <c r="P23" s="7">
        <v>131</v>
      </c>
      <c r="Q23" s="5">
        <v>86</v>
      </c>
      <c r="R23" s="6">
        <v>84</v>
      </c>
      <c r="S23" s="7">
        <v>87</v>
      </c>
      <c r="T23" s="5">
        <v>85</v>
      </c>
      <c r="U23" s="6">
        <v>75</v>
      </c>
      <c r="V23" s="7">
        <v>83</v>
      </c>
      <c r="W23" s="3" t="s">
        <v>1</v>
      </c>
      <c r="X23" s="17" t="s">
        <v>4</v>
      </c>
      <c r="Y23" s="16" t="s">
        <v>4</v>
      </c>
      <c r="Z23" s="5" t="s">
        <v>3</v>
      </c>
      <c r="AA23" s="7" t="s">
        <v>4</v>
      </c>
      <c r="AB23" s="11">
        <v>6</v>
      </c>
      <c r="AC23" s="9">
        <v>42760</v>
      </c>
      <c r="AD23" s="8">
        <v>0.58333333333333337</v>
      </c>
      <c r="AE23" s="7" t="s">
        <v>54</v>
      </c>
      <c r="AF23" s="5">
        <v>125</v>
      </c>
      <c r="AG23" s="6">
        <v>111</v>
      </c>
      <c r="AH23" s="7">
        <v>109</v>
      </c>
      <c r="AI23" s="5">
        <v>78</v>
      </c>
      <c r="AJ23" s="6">
        <v>78</v>
      </c>
      <c r="AK23" s="7">
        <v>75</v>
      </c>
      <c r="AL23" s="5">
        <v>96</v>
      </c>
      <c r="AM23" s="6">
        <v>97</v>
      </c>
      <c r="AN23" s="7">
        <v>94</v>
      </c>
      <c r="AO23" s="12" t="s">
        <v>1</v>
      </c>
      <c r="AP23" s="9">
        <v>42802</v>
      </c>
      <c r="AQ23" s="8">
        <v>0.59236111111111112</v>
      </c>
      <c r="AR23" s="8" t="s">
        <v>84</v>
      </c>
      <c r="AS23" s="10">
        <v>164.2</v>
      </c>
      <c r="AT23" s="10">
        <v>164.4</v>
      </c>
      <c r="AU23" s="10">
        <v>164.5</v>
      </c>
      <c r="AV23" s="15">
        <v>1</v>
      </c>
      <c r="AW23" s="14">
        <v>95.3</v>
      </c>
      <c r="AX23" s="10">
        <v>95.3</v>
      </c>
      <c r="AY23" s="10">
        <v>95.3</v>
      </c>
      <c r="AZ23" s="15">
        <v>1</v>
      </c>
      <c r="BA23" s="14">
        <v>127</v>
      </c>
      <c r="BB23" s="10">
        <v>130</v>
      </c>
      <c r="BC23" s="15">
        <v>132</v>
      </c>
      <c r="BD23" s="14">
        <v>80</v>
      </c>
      <c r="BE23" s="10">
        <v>76</v>
      </c>
      <c r="BF23" s="15">
        <v>76</v>
      </c>
      <c r="BG23" s="14">
        <v>94</v>
      </c>
      <c r="BH23" s="10">
        <v>89</v>
      </c>
      <c r="BI23" s="10">
        <v>86</v>
      </c>
      <c r="BJ23" s="15" t="s">
        <v>1</v>
      </c>
      <c r="BK23" s="14" t="s">
        <v>4</v>
      </c>
      <c r="BL23" s="15" t="s">
        <v>4</v>
      </c>
      <c r="BM23" s="14" t="s">
        <v>3</v>
      </c>
      <c r="BN23" s="15" t="s">
        <v>4</v>
      </c>
      <c r="BO23" s="19">
        <v>6.2</v>
      </c>
      <c r="BP23" s="9">
        <v>42984</v>
      </c>
      <c r="BQ23" s="20">
        <v>0.55208333333333337</v>
      </c>
      <c r="BR23" s="20" t="s">
        <v>161</v>
      </c>
      <c r="BS23" s="14">
        <v>165.5</v>
      </c>
      <c r="BT23" s="10">
        <v>165.3</v>
      </c>
      <c r="BU23" s="10">
        <v>165.4</v>
      </c>
      <c r="BV23" s="15">
        <v>1</v>
      </c>
      <c r="BW23" s="14">
        <v>91.3</v>
      </c>
      <c r="BX23" s="10">
        <v>91</v>
      </c>
      <c r="BY23" s="10">
        <v>91.3</v>
      </c>
      <c r="BZ23" s="15">
        <v>1</v>
      </c>
      <c r="CA23" s="14">
        <v>124</v>
      </c>
      <c r="CB23" s="10">
        <v>111</v>
      </c>
      <c r="CC23" s="15">
        <v>123</v>
      </c>
      <c r="CD23" s="14">
        <v>78</v>
      </c>
      <c r="CE23" s="10">
        <v>79</v>
      </c>
      <c r="CF23" s="7">
        <v>77</v>
      </c>
      <c r="CG23" s="5">
        <v>89</v>
      </c>
      <c r="CH23" s="6">
        <v>89</v>
      </c>
      <c r="CI23" s="7">
        <v>92</v>
      </c>
      <c r="CJ23" s="3" t="s">
        <v>1</v>
      </c>
      <c r="CK23" s="5" t="s">
        <v>4</v>
      </c>
      <c r="CL23" s="7" t="s">
        <v>4</v>
      </c>
      <c r="CM23" s="5" t="s">
        <v>4</v>
      </c>
      <c r="CN23" s="7" t="s">
        <v>4</v>
      </c>
      <c r="CO23" s="19">
        <v>6.5</v>
      </c>
      <c r="CP23" s="9">
        <v>43180</v>
      </c>
      <c r="CQ23" s="20">
        <v>0.60416666666666663</v>
      </c>
      <c r="CR23" s="20" t="s">
        <v>177</v>
      </c>
      <c r="CS23" s="14">
        <v>164.4</v>
      </c>
      <c r="CT23" s="10">
        <v>164.9</v>
      </c>
      <c r="CU23" s="10">
        <v>165</v>
      </c>
      <c r="CV23" s="15">
        <v>1</v>
      </c>
      <c r="CW23" s="14">
        <v>91.4</v>
      </c>
      <c r="CX23" s="10">
        <v>91.4</v>
      </c>
      <c r="CY23" s="10">
        <v>91.4</v>
      </c>
      <c r="CZ23" s="15">
        <v>1</v>
      </c>
      <c r="DA23" s="14">
        <v>120</v>
      </c>
      <c r="DB23" s="10">
        <v>124</v>
      </c>
      <c r="DC23" s="15">
        <v>124</v>
      </c>
      <c r="DD23" s="14">
        <v>86</v>
      </c>
      <c r="DE23" s="10">
        <v>88</v>
      </c>
      <c r="DF23" s="7">
        <v>86</v>
      </c>
      <c r="DG23" s="5">
        <v>113</v>
      </c>
      <c r="DH23" s="6">
        <v>116</v>
      </c>
      <c r="DI23" s="7">
        <v>118</v>
      </c>
      <c r="DJ23" s="3" t="s">
        <v>1</v>
      </c>
      <c r="DK23" s="5" t="s">
        <v>4</v>
      </c>
      <c r="DL23" s="7">
        <v>2</v>
      </c>
      <c r="DM23" s="5" t="s">
        <v>3</v>
      </c>
      <c r="DN23" s="7" t="s">
        <v>4</v>
      </c>
      <c r="DO23" s="19">
        <v>6.1</v>
      </c>
    </row>
    <row r="24" spans="1:119">
      <c r="A24" s="3">
        <v>23</v>
      </c>
      <c r="B24" s="5" t="s">
        <v>39</v>
      </c>
      <c r="C24" s="4">
        <v>42753</v>
      </c>
      <c r="D24" s="8">
        <v>0.58333333333333337</v>
      </c>
      <c r="E24" s="80" t="s">
        <v>69</v>
      </c>
      <c r="F24" s="17">
        <v>158</v>
      </c>
      <c r="G24" s="18">
        <v>158</v>
      </c>
      <c r="H24" s="18">
        <v>158</v>
      </c>
      <c r="I24" s="7">
        <v>1</v>
      </c>
      <c r="J24" s="17">
        <v>69.2</v>
      </c>
      <c r="K24" s="18">
        <v>69.2</v>
      </c>
      <c r="L24" s="18">
        <v>69.2</v>
      </c>
      <c r="M24" s="7">
        <v>1</v>
      </c>
      <c r="N24" s="5">
        <v>115</v>
      </c>
      <c r="O24" s="6">
        <v>116</v>
      </c>
      <c r="P24" s="7">
        <v>113</v>
      </c>
      <c r="Q24" s="5">
        <v>76</v>
      </c>
      <c r="R24" s="6">
        <v>76</v>
      </c>
      <c r="S24" s="7">
        <v>71</v>
      </c>
      <c r="T24" s="5">
        <v>109</v>
      </c>
      <c r="U24" s="6">
        <v>107</v>
      </c>
      <c r="V24" s="7">
        <v>101</v>
      </c>
      <c r="W24" s="3" t="s">
        <v>2</v>
      </c>
      <c r="X24" s="17">
        <v>1</v>
      </c>
      <c r="Y24" s="16">
        <v>4</v>
      </c>
      <c r="Z24" s="5" t="s">
        <v>4</v>
      </c>
      <c r="AA24" s="7" t="s">
        <v>4</v>
      </c>
      <c r="AB24" s="11">
        <v>4.2</v>
      </c>
      <c r="AC24" s="9">
        <v>42760</v>
      </c>
      <c r="AD24" s="8">
        <v>0.60833333333333328</v>
      </c>
      <c r="AE24" s="7" t="s">
        <v>54</v>
      </c>
      <c r="AF24" s="5">
        <v>114</v>
      </c>
      <c r="AG24" s="6">
        <v>121</v>
      </c>
      <c r="AH24" s="7">
        <v>109</v>
      </c>
      <c r="AI24" s="5">
        <v>71</v>
      </c>
      <c r="AJ24" s="6">
        <v>71</v>
      </c>
      <c r="AK24" s="7">
        <v>69</v>
      </c>
      <c r="AL24" s="5">
        <v>104</v>
      </c>
      <c r="AM24" s="6">
        <v>102</v>
      </c>
      <c r="AN24" s="7">
        <v>98</v>
      </c>
      <c r="AO24" s="12" t="s">
        <v>2</v>
      </c>
      <c r="AP24" s="9">
        <v>42802</v>
      </c>
      <c r="AQ24" s="8">
        <v>0.58333333333333337</v>
      </c>
      <c r="AR24" s="8" t="s">
        <v>85</v>
      </c>
      <c r="AS24" s="10">
        <v>158.4</v>
      </c>
      <c r="AT24" s="10">
        <v>158.1</v>
      </c>
      <c r="AU24" s="10">
        <v>158.30000000000001</v>
      </c>
      <c r="AV24" s="15">
        <v>1</v>
      </c>
      <c r="AW24" s="14">
        <v>71.599999999999994</v>
      </c>
      <c r="AX24" s="10">
        <v>71.599999999999994</v>
      </c>
      <c r="AY24" s="10">
        <v>71.599999999999994</v>
      </c>
      <c r="AZ24" s="15">
        <v>1</v>
      </c>
      <c r="BA24" s="14">
        <v>100</v>
      </c>
      <c r="BB24" s="10">
        <v>95</v>
      </c>
      <c r="BC24" s="15">
        <v>102</v>
      </c>
      <c r="BD24" s="14">
        <v>73</v>
      </c>
      <c r="BE24" s="10">
        <v>71</v>
      </c>
      <c r="BF24" s="15">
        <v>69</v>
      </c>
      <c r="BG24" s="14">
        <v>110</v>
      </c>
      <c r="BH24" s="10">
        <v>113</v>
      </c>
      <c r="BI24" s="10">
        <v>114</v>
      </c>
      <c r="BJ24" s="15" t="s">
        <v>2</v>
      </c>
      <c r="BK24" s="14">
        <v>0.25</v>
      </c>
      <c r="BL24" s="15" t="s">
        <v>4</v>
      </c>
      <c r="BM24" s="14" t="s">
        <v>4</v>
      </c>
      <c r="BN24" s="15" t="s">
        <v>4</v>
      </c>
      <c r="BO24" s="19">
        <v>5</v>
      </c>
      <c r="BP24" s="9">
        <v>42984</v>
      </c>
      <c r="BQ24" s="20">
        <v>0.55208333333333337</v>
      </c>
      <c r="BR24" s="20" t="s">
        <v>161</v>
      </c>
      <c r="BS24" s="14">
        <v>159.1</v>
      </c>
      <c r="BT24" s="10">
        <v>159</v>
      </c>
      <c r="BU24" s="10">
        <v>158.9</v>
      </c>
      <c r="BV24" s="15">
        <v>1</v>
      </c>
      <c r="BW24" s="14">
        <v>71.400000000000006</v>
      </c>
      <c r="BX24" s="10">
        <v>71.400000000000006</v>
      </c>
      <c r="BY24" s="10">
        <v>71.400000000000006</v>
      </c>
      <c r="BZ24" s="15">
        <v>1</v>
      </c>
      <c r="CA24" s="14">
        <v>85</v>
      </c>
      <c r="CB24" s="10">
        <v>84</v>
      </c>
      <c r="CC24" s="15">
        <v>77</v>
      </c>
      <c r="CD24" s="14">
        <v>67</v>
      </c>
      <c r="CE24" s="10">
        <v>65</v>
      </c>
      <c r="CF24" s="7">
        <v>53</v>
      </c>
      <c r="CG24" s="5">
        <v>122</v>
      </c>
      <c r="CH24" s="6">
        <v>120</v>
      </c>
      <c r="CI24" s="7">
        <v>119</v>
      </c>
      <c r="CJ24" s="3" t="s">
        <v>2</v>
      </c>
      <c r="CK24" s="5">
        <v>0.33</v>
      </c>
      <c r="CL24" s="7" t="s">
        <v>4</v>
      </c>
      <c r="CM24" s="5" t="s">
        <v>4</v>
      </c>
      <c r="CN24" s="7" t="s">
        <v>4</v>
      </c>
      <c r="CO24" s="19">
        <v>6</v>
      </c>
      <c r="CP24" s="9"/>
      <c r="CQ24" s="20"/>
      <c r="CR24" s="20"/>
      <c r="CS24" s="14"/>
      <c r="CT24" s="10"/>
      <c r="CU24" s="10"/>
      <c r="CV24" s="15"/>
      <c r="CW24" s="14"/>
      <c r="CX24" s="10"/>
      <c r="CY24" s="10"/>
      <c r="CZ24" s="15"/>
      <c r="DA24" s="14"/>
      <c r="DB24" s="10"/>
      <c r="DC24" s="15"/>
      <c r="DD24" s="14"/>
      <c r="DE24" s="10"/>
      <c r="DF24" s="7"/>
      <c r="DG24" s="5"/>
      <c r="DI24" s="7"/>
      <c r="DJ24" s="3"/>
      <c r="DK24" s="5"/>
      <c r="DL24" s="7"/>
      <c r="DM24" s="5"/>
      <c r="DN24" s="7"/>
      <c r="DO24" s="19"/>
    </row>
    <row r="25" spans="1:119">
      <c r="A25" s="3">
        <v>24</v>
      </c>
      <c r="B25" s="5" t="s">
        <v>39</v>
      </c>
      <c r="C25" s="4">
        <v>42753</v>
      </c>
      <c r="D25" s="8">
        <v>0.58333333333333337</v>
      </c>
      <c r="E25" s="80" t="s">
        <v>69</v>
      </c>
      <c r="F25" s="17">
        <v>172</v>
      </c>
      <c r="G25" s="18">
        <v>171.2</v>
      </c>
      <c r="H25" s="18">
        <v>171.5</v>
      </c>
      <c r="I25" s="7">
        <v>1</v>
      </c>
      <c r="J25" s="17">
        <v>101.9</v>
      </c>
      <c r="K25" s="18">
        <v>101.9</v>
      </c>
      <c r="L25" s="18">
        <v>101.9</v>
      </c>
      <c r="M25" s="7">
        <v>1</v>
      </c>
      <c r="N25" s="5">
        <v>121</v>
      </c>
      <c r="O25" s="6">
        <v>133</v>
      </c>
      <c r="P25" s="7">
        <v>134</v>
      </c>
      <c r="Q25" s="5">
        <v>90</v>
      </c>
      <c r="R25" s="6">
        <v>97</v>
      </c>
      <c r="S25" s="7">
        <v>92</v>
      </c>
      <c r="T25" s="5">
        <v>82</v>
      </c>
      <c r="U25" s="6">
        <v>78</v>
      </c>
      <c r="V25" s="7">
        <v>82</v>
      </c>
      <c r="W25" s="3" t="s">
        <v>2</v>
      </c>
      <c r="X25" s="17" t="s">
        <v>4</v>
      </c>
      <c r="Y25" s="16">
        <v>5</v>
      </c>
      <c r="Z25" s="5" t="s">
        <v>4</v>
      </c>
      <c r="AA25" s="7" t="s">
        <v>4</v>
      </c>
      <c r="AB25" s="11">
        <v>5.5</v>
      </c>
      <c r="AC25" s="9">
        <v>42760</v>
      </c>
      <c r="AD25" s="8">
        <v>0.58888888888888891</v>
      </c>
      <c r="AE25" s="7" t="s">
        <v>54</v>
      </c>
      <c r="AF25" s="5">
        <v>103</v>
      </c>
      <c r="AG25" s="6">
        <v>105</v>
      </c>
      <c r="AH25" s="7">
        <v>110</v>
      </c>
      <c r="AI25" s="5">
        <v>77</v>
      </c>
      <c r="AJ25" s="6">
        <v>74</v>
      </c>
      <c r="AK25" s="7">
        <v>83</v>
      </c>
      <c r="AL25" s="5">
        <v>86</v>
      </c>
      <c r="AM25" s="6">
        <v>64</v>
      </c>
      <c r="AN25" s="7">
        <v>87</v>
      </c>
      <c r="AO25" s="12" t="s">
        <v>2</v>
      </c>
      <c r="AP25" s="9">
        <v>42802</v>
      </c>
      <c r="AQ25" s="8">
        <v>0.58333333333333337</v>
      </c>
      <c r="AR25" s="8" t="s">
        <v>85</v>
      </c>
      <c r="AS25" s="10">
        <v>171.7</v>
      </c>
      <c r="AT25" s="10">
        <v>171.8</v>
      </c>
      <c r="AU25" s="10">
        <v>171.8</v>
      </c>
      <c r="AV25" s="15">
        <v>1</v>
      </c>
      <c r="AW25" s="14">
        <v>101.4</v>
      </c>
      <c r="AX25" s="10">
        <v>101.7</v>
      </c>
      <c r="AY25" s="10">
        <v>101.7</v>
      </c>
      <c r="AZ25" s="15">
        <v>1</v>
      </c>
      <c r="BA25" s="14">
        <v>107</v>
      </c>
      <c r="BB25" s="10">
        <v>104</v>
      </c>
      <c r="BC25" s="15">
        <v>100</v>
      </c>
      <c r="BD25" s="14">
        <v>79</v>
      </c>
      <c r="BE25" s="10">
        <v>73</v>
      </c>
      <c r="BF25" s="15">
        <v>69</v>
      </c>
      <c r="BG25" s="14">
        <v>92</v>
      </c>
      <c r="BH25" s="10">
        <v>75</v>
      </c>
      <c r="BI25" s="10">
        <v>65</v>
      </c>
      <c r="BJ25" s="15" t="s">
        <v>2</v>
      </c>
      <c r="BK25" s="14" t="s">
        <v>4</v>
      </c>
      <c r="BL25" s="15">
        <v>6</v>
      </c>
      <c r="BM25" s="14" t="s">
        <v>4</v>
      </c>
      <c r="BN25" s="15" t="s">
        <v>4</v>
      </c>
      <c r="BO25" s="19">
        <v>5.2</v>
      </c>
      <c r="BP25" s="9">
        <v>42984</v>
      </c>
      <c r="BQ25" s="20">
        <v>0.54166666666666663</v>
      </c>
      <c r="BR25" s="20" t="s">
        <v>161</v>
      </c>
      <c r="BS25" s="14">
        <v>172.1</v>
      </c>
      <c r="BT25" s="10">
        <v>171.9</v>
      </c>
      <c r="BU25" s="10">
        <v>171.8</v>
      </c>
      <c r="BV25" s="15">
        <v>1</v>
      </c>
      <c r="BW25" s="14">
        <v>101</v>
      </c>
      <c r="BX25" s="10">
        <v>101</v>
      </c>
      <c r="BY25" s="10">
        <v>101</v>
      </c>
      <c r="BZ25" s="15">
        <v>1</v>
      </c>
      <c r="CA25" s="14">
        <v>83</v>
      </c>
      <c r="CB25" s="10">
        <v>82</v>
      </c>
      <c r="CC25" s="15">
        <v>81</v>
      </c>
      <c r="CD25" s="14">
        <v>76</v>
      </c>
      <c r="CE25" s="10">
        <v>74</v>
      </c>
      <c r="CF25" s="7">
        <v>79</v>
      </c>
      <c r="CG25" s="5">
        <v>76</v>
      </c>
      <c r="CH25" s="6">
        <v>74</v>
      </c>
      <c r="CI25" s="7">
        <v>79</v>
      </c>
      <c r="CJ25" s="3" t="s">
        <v>2</v>
      </c>
      <c r="CK25" s="5" t="s">
        <v>4</v>
      </c>
      <c r="CL25" s="7">
        <v>6</v>
      </c>
      <c r="CM25" s="5" t="s">
        <v>4</v>
      </c>
      <c r="CN25" s="7" t="s">
        <v>4</v>
      </c>
      <c r="CO25" s="19">
        <v>5.5</v>
      </c>
      <c r="CP25" s="9">
        <v>43165</v>
      </c>
      <c r="CQ25" s="20" t="s">
        <v>178</v>
      </c>
      <c r="CR25" s="20" t="s">
        <v>179</v>
      </c>
      <c r="CS25" s="14">
        <v>172.5</v>
      </c>
      <c r="CT25" s="10">
        <v>172</v>
      </c>
      <c r="CU25" s="10">
        <v>172.2</v>
      </c>
      <c r="CV25" s="15">
        <v>1</v>
      </c>
      <c r="CW25" s="14">
        <v>93.8</v>
      </c>
      <c r="CX25" s="10">
        <v>0.8</v>
      </c>
      <c r="CY25" s="10">
        <v>93.8</v>
      </c>
      <c r="CZ25" s="15">
        <v>1</v>
      </c>
      <c r="DA25" s="14">
        <v>116</v>
      </c>
      <c r="DB25" s="10">
        <v>114</v>
      </c>
      <c r="DC25" s="15">
        <v>102</v>
      </c>
      <c r="DD25" s="14">
        <v>82</v>
      </c>
      <c r="DE25" s="10">
        <v>86</v>
      </c>
      <c r="DF25" s="7">
        <v>82</v>
      </c>
      <c r="DG25" s="5">
        <v>88</v>
      </c>
      <c r="DH25" s="6">
        <v>85</v>
      </c>
      <c r="DI25" s="7">
        <v>86</v>
      </c>
      <c r="DJ25" s="3" t="s">
        <v>2</v>
      </c>
      <c r="DK25" s="5" t="s">
        <v>4</v>
      </c>
      <c r="DL25" s="7">
        <v>4</v>
      </c>
      <c r="DM25" s="5" t="s">
        <v>4</v>
      </c>
      <c r="DN25" s="7" t="s">
        <v>4</v>
      </c>
      <c r="DO25" s="19">
        <v>5.8</v>
      </c>
    </row>
    <row r="26" spans="1:119">
      <c r="A26" s="3">
        <v>25</v>
      </c>
      <c r="B26" s="5" t="s">
        <v>39</v>
      </c>
      <c r="C26" s="4">
        <v>42753</v>
      </c>
      <c r="D26" s="8">
        <v>0.58333333333333337</v>
      </c>
      <c r="E26" s="80" t="s">
        <v>69</v>
      </c>
      <c r="F26" s="17">
        <v>175.9</v>
      </c>
      <c r="G26" s="18">
        <v>176.5</v>
      </c>
      <c r="H26" s="18">
        <v>176.1</v>
      </c>
      <c r="I26" s="7">
        <v>1</v>
      </c>
      <c r="J26" s="17">
        <v>91.9</v>
      </c>
      <c r="K26" s="18">
        <v>91.9</v>
      </c>
      <c r="L26" s="18">
        <v>91.9</v>
      </c>
      <c r="M26" s="7">
        <v>1</v>
      </c>
      <c r="N26" s="5">
        <v>132</v>
      </c>
      <c r="O26" s="6">
        <v>129</v>
      </c>
      <c r="P26" s="7">
        <v>138</v>
      </c>
      <c r="Q26" s="5">
        <v>98</v>
      </c>
      <c r="R26" s="6">
        <v>87</v>
      </c>
      <c r="S26" s="7">
        <v>88</v>
      </c>
      <c r="T26" s="5">
        <v>94</v>
      </c>
      <c r="U26" s="6">
        <v>97</v>
      </c>
      <c r="V26" s="7">
        <v>94</v>
      </c>
      <c r="W26" s="3" t="s">
        <v>1</v>
      </c>
      <c r="X26" s="17" t="s">
        <v>4</v>
      </c>
      <c r="Y26" s="16">
        <v>0.33</v>
      </c>
      <c r="Z26" s="5" t="s">
        <v>3</v>
      </c>
      <c r="AA26" s="7" t="s">
        <v>4</v>
      </c>
      <c r="AB26" s="11">
        <v>9.5</v>
      </c>
      <c r="AC26" s="9" t="s">
        <v>55</v>
      </c>
      <c r="AR26" s="8" t="s">
        <v>98</v>
      </c>
      <c r="CP26" s="10"/>
      <c r="CQ26" s="20"/>
      <c r="CR26" s="10"/>
      <c r="CS26" s="14"/>
      <c r="CT26" s="10"/>
      <c r="CU26" s="10"/>
      <c r="CV26" s="15"/>
      <c r="CW26" s="14"/>
      <c r="CX26" s="10"/>
      <c r="CY26" s="10"/>
      <c r="CZ26" s="15"/>
      <c r="DA26" s="14"/>
      <c r="DB26" s="10"/>
      <c r="DC26" s="15"/>
      <c r="DD26" s="14"/>
      <c r="DE26" s="10"/>
      <c r="DF26" s="7"/>
      <c r="DG26" s="5"/>
      <c r="DI26" s="7"/>
      <c r="DJ26" s="3"/>
      <c r="DK26" s="5"/>
      <c r="DL26" s="7"/>
      <c r="DM26" s="5"/>
      <c r="DN26" s="7"/>
      <c r="DO26" s="19"/>
    </row>
    <row r="27" spans="1:119">
      <c r="A27" s="3">
        <v>26</v>
      </c>
      <c r="B27" s="5" t="s">
        <v>39</v>
      </c>
      <c r="C27" s="4">
        <v>42753</v>
      </c>
      <c r="D27" s="8">
        <v>0.58333333333333337</v>
      </c>
      <c r="E27" s="80" t="s">
        <v>69</v>
      </c>
      <c r="F27" s="17">
        <v>169.7</v>
      </c>
      <c r="G27" s="18">
        <v>169.7</v>
      </c>
      <c r="H27" s="18">
        <v>169.6</v>
      </c>
      <c r="I27" s="7">
        <v>1</v>
      </c>
      <c r="J27" s="17">
        <v>80.599999999999994</v>
      </c>
      <c r="K27" s="18">
        <v>80.599999999999994</v>
      </c>
      <c r="L27" s="18">
        <v>80.599999999999994</v>
      </c>
      <c r="M27" s="7">
        <v>1</v>
      </c>
      <c r="N27" s="5">
        <v>127</v>
      </c>
      <c r="O27" s="6">
        <v>135</v>
      </c>
      <c r="P27" s="7">
        <v>131</v>
      </c>
      <c r="Q27" s="5">
        <v>100</v>
      </c>
      <c r="R27" s="6">
        <v>95</v>
      </c>
      <c r="S27" s="7">
        <v>87</v>
      </c>
      <c r="T27" s="5">
        <v>86</v>
      </c>
      <c r="U27" s="6">
        <v>88</v>
      </c>
      <c r="V27" s="7">
        <v>84</v>
      </c>
      <c r="W27" s="3" t="s">
        <v>1</v>
      </c>
      <c r="X27" s="17" t="s">
        <v>4</v>
      </c>
      <c r="Y27" s="16">
        <v>3</v>
      </c>
      <c r="Z27" s="5" t="s">
        <v>4</v>
      </c>
      <c r="AA27" s="7" t="s">
        <v>4</v>
      </c>
      <c r="AB27" s="11">
        <v>5.3</v>
      </c>
      <c r="AC27" s="9" t="s">
        <v>55</v>
      </c>
      <c r="AP27" s="9"/>
      <c r="AR27" s="8" t="s">
        <v>98</v>
      </c>
      <c r="BR27" s="20"/>
      <c r="CP27" s="10"/>
      <c r="CQ27" s="20"/>
      <c r="CR27" s="20"/>
      <c r="CS27" s="14"/>
      <c r="CT27" s="10"/>
      <c r="CU27" s="10"/>
      <c r="CV27" s="15"/>
      <c r="CW27" s="14"/>
      <c r="CX27" s="10"/>
      <c r="CY27" s="10"/>
      <c r="CZ27" s="15"/>
      <c r="DA27" s="14"/>
      <c r="DB27" s="10"/>
      <c r="DC27" s="15"/>
      <c r="DD27" s="14"/>
      <c r="DE27" s="10"/>
      <c r="DF27" s="7"/>
      <c r="DG27" s="5"/>
      <c r="DI27" s="7"/>
      <c r="DJ27" s="3"/>
      <c r="DK27" s="5"/>
      <c r="DL27" s="7"/>
      <c r="DM27" s="5"/>
      <c r="DN27" s="7"/>
      <c r="DO27" s="19"/>
    </row>
    <row r="28" spans="1:119">
      <c r="A28" s="3">
        <v>27</v>
      </c>
      <c r="B28" s="5" t="s">
        <v>39</v>
      </c>
      <c r="C28" s="4">
        <v>42753</v>
      </c>
      <c r="D28" s="8">
        <v>0.625</v>
      </c>
      <c r="E28" s="80" t="s">
        <v>69</v>
      </c>
      <c r="F28" s="17">
        <v>162.5</v>
      </c>
      <c r="G28" s="18">
        <v>162</v>
      </c>
      <c r="H28" s="18">
        <v>161.5</v>
      </c>
      <c r="I28" s="7">
        <v>1</v>
      </c>
      <c r="J28" s="17">
        <v>71.900000000000006</v>
      </c>
      <c r="K28" s="18">
        <v>71.900000000000006</v>
      </c>
      <c r="L28" s="18">
        <v>71.900000000000006</v>
      </c>
      <c r="M28" s="7">
        <v>1</v>
      </c>
      <c r="N28" s="5">
        <v>127</v>
      </c>
      <c r="O28" s="6">
        <v>120</v>
      </c>
      <c r="P28" s="7">
        <v>121</v>
      </c>
      <c r="Q28" s="5">
        <v>78</v>
      </c>
      <c r="R28" s="6">
        <v>73</v>
      </c>
      <c r="S28" s="7">
        <v>75</v>
      </c>
      <c r="T28" s="5">
        <v>84</v>
      </c>
      <c r="U28" s="6">
        <v>83</v>
      </c>
      <c r="V28" s="7">
        <v>82</v>
      </c>
      <c r="W28" s="3" t="s">
        <v>2</v>
      </c>
      <c r="X28" s="17" t="s">
        <v>4</v>
      </c>
      <c r="Y28" s="16">
        <v>0.08</v>
      </c>
      <c r="Z28" s="5" t="s">
        <v>4</v>
      </c>
      <c r="AA28" s="7" t="s">
        <v>4</v>
      </c>
      <c r="AB28" s="11">
        <v>5.4</v>
      </c>
      <c r="AC28" s="9">
        <v>42759</v>
      </c>
      <c r="AD28" s="8">
        <v>0.59722222222222221</v>
      </c>
      <c r="AE28" s="7" t="s">
        <v>54</v>
      </c>
      <c r="AF28" s="5">
        <v>125</v>
      </c>
      <c r="AG28" s="6">
        <v>122</v>
      </c>
      <c r="AH28" s="7">
        <v>121</v>
      </c>
      <c r="AI28" s="5">
        <v>75</v>
      </c>
      <c r="AJ28" s="6">
        <v>74</v>
      </c>
      <c r="AK28" s="7">
        <v>71</v>
      </c>
      <c r="AL28" s="5">
        <v>79</v>
      </c>
      <c r="AM28" s="6">
        <v>74</v>
      </c>
      <c r="AN28" s="7">
        <v>77</v>
      </c>
      <c r="AO28" s="12" t="s">
        <v>2</v>
      </c>
      <c r="AP28" s="9">
        <v>42802</v>
      </c>
      <c r="AQ28" s="8">
        <v>0.58333333333333337</v>
      </c>
      <c r="AR28" s="8" t="s">
        <v>85</v>
      </c>
      <c r="AS28" s="10">
        <v>161.4</v>
      </c>
      <c r="AT28" s="10">
        <v>161.6</v>
      </c>
      <c r="AU28" s="10">
        <v>161.6</v>
      </c>
      <c r="AV28" s="15">
        <v>1</v>
      </c>
      <c r="AW28" s="14">
        <v>70.3</v>
      </c>
      <c r="AX28" s="10">
        <v>69.599999999999994</v>
      </c>
      <c r="AY28" s="10">
        <v>69.599999999999994</v>
      </c>
      <c r="AZ28" s="15">
        <v>1</v>
      </c>
      <c r="BA28" s="14">
        <v>111</v>
      </c>
      <c r="BB28" s="10">
        <v>115</v>
      </c>
      <c r="BC28" s="15">
        <v>109</v>
      </c>
      <c r="BD28" s="14">
        <v>78</v>
      </c>
      <c r="BE28" s="10">
        <v>76</v>
      </c>
      <c r="BF28" s="15">
        <v>75</v>
      </c>
      <c r="BG28" s="14">
        <v>85</v>
      </c>
      <c r="BH28" s="10">
        <v>84</v>
      </c>
      <c r="BI28" s="10">
        <v>86</v>
      </c>
      <c r="BJ28" s="15" t="s">
        <v>2</v>
      </c>
      <c r="BK28" s="14" t="s">
        <v>4</v>
      </c>
      <c r="BL28" s="15">
        <v>0.1</v>
      </c>
      <c r="BM28" s="14" t="s">
        <v>4</v>
      </c>
      <c r="BN28" s="15" t="s">
        <v>4</v>
      </c>
      <c r="BO28" s="19">
        <v>5.0999999999999996</v>
      </c>
      <c r="BP28" s="9">
        <v>42984</v>
      </c>
      <c r="BQ28" s="20">
        <v>0.54166666666666663</v>
      </c>
      <c r="BR28" s="20" t="s">
        <v>161</v>
      </c>
      <c r="BS28" s="14">
        <v>161.4</v>
      </c>
      <c r="BT28" s="10">
        <v>161.69999999999999</v>
      </c>
      <c r="BU28" s="10">
        <v>161.4</v>
      </c>
      <c r="BV28" s="15">
        <v>1</v>
      </c>
      <c r="BW28" s="14">
        <v>65.400000000000006</v>
      </c>
      <c r="BX28" s="10">
        <v>65.400000000000006</v>
      </c>
      <c r="BY28" s="10">
        <v>65.400000000000006</v>
      </c>
      <c r="BZ28" s="15">
        <v>1</v>
      </c>
      <c r="CA28" s="14">
        <v>109</v>
      </c>
      <c r="CB28" s="10">
        <v>110</v>
      </c>
      <c r="CC28" s="15">
        <v>105</v>
      </c>
      <c r="CD28" s="14">
        <v>79</v>
      </c>
      <c r="CE28" s="10">
        <v>79</v>
      </c>
      <c r="CF28" s="7">
        <v>65</v>
      </c>
      <c r="CG28" s="5">
        <v>91</v>
      </c>
      <c r="CH28" s="6">
        <v>79</v>
      </c>
      <c r="CI28" s="7">
        <v>78</v>
      </c>
      <c r="CJ28" s="3" t="s">
        <v>2</v>
      </c>
      <c r="CK28" s="5">
        <f>5/60</f>
        <v>8.3333333333333329E-2</v>
      </c>
      <c r="CL28" s="7">
        <v>0.33333333333333331</v>
      </c>
      <c r="CM28" s="5" t="s">
        <v>4</v>
      </c>
      <c r="CN28" s="7" t="s">
        <v>4</v>
      </c>
      <c r="CO28" s="19">
        <v>5.2</v>
      </c>
      <c r="CP28" s="9">
        <v>43165</v>
      </c>
      <c r="CQ28" s="20">
        <v>0.5625</v>
      </c>
      <c r="CR28" s="20" t="s">
        <v>179</v>
      </c>
      <c r="CS28" s="14">
        <v>161.6</v>
      </c>
      <c r="CT28" s="10">
        <v>161.80000000000001</v>
      </c>
      <c r="CU28" s="10">
        <v>162</v>
      </c>
      <c r="CV28" s="15">
        <v>1</v>
      </c>
      <c r="CW28" s="14">
        <v>68</v>
      </c>
      <c r="CX28" s="10">
        <v>68</v>
      </c>
      <c r="CY28" s="10">
        <v>68</v>
      </c>
      <c r="CZ28" s="15">
        <v>1</v>
      </c>
      <c r="DA28" s="14">
        <v>129</v>
      </c>
      <c r="DB28" s="10">
        <v>126</v>
      </c>
      <c r="DC28" s="15">
        <v>119</v>
      </c>
      <c r="DD28" s="14">
        <v>77</v>
      </c>
      <c r="DE28" s="10">
        <v>74</v>
      </c>
      <c r="DF28" s="7">
        <v>76</v>
      </c>
      <c r="DG28" s="5">
        <v>85</v>
      </c>
      <c r="DH28" s="6">
        <v>85</v>
      </c>
      <c r="DI28" s="7">
        <v>84</v>
      </c>
      <c r="DJ28" s="3" t="s">
        <v>2</v>
      </c>
      <c r="DK28" s="5" t="s">
        <v>4</v>
      </c>
      <c r="DL28" s="7">
        <v>0.5</v>
      </c>
      <c r="DM28" s="5" t="s">
        <v>4</v>
      </c>
      <c r="DN28" s="7" t="s">
        <v>4</v>
      </c>
      <c r="DO28" s="19">
        <v>5.4</v>
      </c>
    </row>
    <row r="29" spans="1:119">
      <c r="A29" s="3">
        <v>28</v>
      </c>
      <c r="B29" s="5" t="s">
        <v>39</v>
      </c>
      <c r="C29" s="4">
        <v>42753</v>
      </c>
      <c r="D29" s="8">
        <v>0.625</v>
      </c>
      <c r="E29" s="80" t="s">
        <v>69</v>
      </c>
      <c r="F29" s="17">
        <v>160</v>
      </c>
      <c r="G29" s="18">
        <v>159</v>
      </c>
      <c r="H29" s="18">
        <v>159</v>
      </c>
      <c r="I29" s="7">
        <v>1</v>
      </c>
      <c r="J29" s="17">
        <v>83.5</v>
      </c>
      <c r="K29" s="18">
        <v>83.5</v>
      </c>
      <c r="L29" s="18">
        <v>83.5</v>
      </c>
      <c r="M29" s="7">
        <v>1</v>
      </c>
      <c r="N29" s="5">
        <v>128</v>
      </c>
      <c r="O29" s="6">
        <v>112</v>
      </c>
      <c r="P29" s="7">
        <v>108</v>
      </c>
      <c r="Q29" s="5">
        <v>77</v>
      </c>
      <c r="R29" s="6">
        <v>76</v>
      </c>
      <c r="S29" s="7">
        <v>76</v>
      </c>
      <c r="T29" s="5">
        <v>65</v>
      </c>
      <c r="U29" s="6">
        <v>66</v>
      </c>
      <c r="V29" s="7">
        <v>71</v>
      </c>
      <c r="W29" s="3" t="s">
        <v>1</v>
      </c>
      <c r="X29" s="17" t="s">
        <v>4</v>
      </c>
      <c r="Y29" s="16">
        <v>1</v>
      </c>
      <c r="Z29" s="5" t="s">
        <v>4</v>
      </c>
      <c r="AA29" s="7" t="s">
        <v>4</v>
      </c>
      <c r="AB29" s="11">
        <v>5.4</v>
      </c>
      <c r="AC29" s="9">
        <v>42760</v>
      </c>
      <c r="AD29" s="8">
        <v>0.60416666666666663</v>
      </c>
      <c r="AE29" s="7" t="s">
        <v>54</v>
      </c>
      <c r="AF29" s="5">
        <v>116</v>
      </c>
      <c r="AG29" s="6">
        <v>112</v>
      </c>
      <c r="AH29" s="7">
        <v>114</v>
      </c>
      <c r="AI29" s="5">
        <v>71</v>
      </c>
      <c r="AJ29" s="6">
        <v>74</v>
      </c>
      <c r="AK29" s="7">
        <v>69</v>
      </c>
      <c r="AL29" s="5">
        <v>72</v>
      </c>
      <c r="AM29" s="6">
        <v>73</v>
      </c>
      <c r="AN29" s="7">
        <v>70</v>
      </c>
      <c r="AO29" s="12" t="s">
        <v>1</v>
      </c>
      <c r="AP29" s="9"/>
      <c r="AR29" s="8" t="s">
        <v>98</v>
      </c>
      <c r="BP29" s="9">
        <v>42984</v>
      </c>
      <c r="BQ29" s="20">
        <v>0.54166666666666663</v>
      </c>
      <c r="BR29" s="20" t="s">
        <v>161</v>
      </c>
      <c r="BS29" s="14">
        <v>159.5</v>
      </c>
      <c r="BT29" s="10">
        <v>159.69999999999999</v>
      </c>
      <c r="BU29" s="10">
        <v>159.69999999999999</v>
      </c>
      <c r="BV29" s="15">
        <v>1</v>
      </c>
      <c r="BW29" s="14">
        <v>78.8</v>
      </c>
      <c r="BX29" s="10">
        <v>78.8</v>
      </c>
      <c r="BY29" s="10">
        <v>78.8</v>
      </c>
      <c r="BZ29" s="15">
        <v>1</v>
      </c>
      <c r="CA29" s="14">
        <v>109</v>
      </c>
      <c r="CB29" s="10">
        <v>118</v>
      </c>
      <c r="CC29" s="15">
        <v>111</v>
      </c>
      <c r="CD29" s="14">
        <v>73</v>
      </c>
      <c r="CE29" s="10">
        <v>72</v>
      </c>
      <c r="CF29" s="7">
        <v>74</v>
      </c>
      <c r="CG29" s="5">
        <v>66</v>
      </c>
      <c r="CH29" s="6">
        <v>69</v>
      </c>
      <c r="CI29" s="7">
        <v>68</v>
      </c>
      <c r="CJ29" s="3" t="s">
        <v>1</v>
      </c>
      <c r="CK29" s="5" t="s">
        <v>4</v>
      </c>
      <c r="CL29" s="7">
        <v>0.16666666666666666</v>
      </c>
      <c r="CM29" s="5" t="s">
        <v>4</v>
      </c>
      <c r="CN29" s="7" t="s">
        <v>4</v>
      </c>
      <c r="CO29" s="19">
        <v>6.1</v>
      </c>
      <c r="CP29" s="9">
        <v>43165</v>
      </c>
      <c r="CQ29" s="20">
        <v>0.58333333333333337</v>
      </c>
      <c r="CR29" s="20" t="s">
        <v>179</v>
      </c>
      <c r="CS29" s="14">
        <v>159.30000000000001</v>
      </c>
      <c r="CT29" s="10">
        <v>159</v>
      </c>
      <c r="CU29" s="10">
        <v>159.19999999999999</v>
      </c>
      <c r="CV29" s="15">
        <v>1</v>
      </c>
      <c r="CW29" s="14">
        <v>79.900000000000006</v>
      </c>
      <c r="CX29" s="10">
        <v>79.900000000000006</v>
      </c>
      <c r="CY29" s="10">
        <v>79.900000000000006</v>
      </c>
      <c r="CZ29" s="15">
        <v>1</v>
      </c>
      <c r="DA29" s="14">
        <v>124</v>
      </c>
      <c r="DB29" s="10">
        <v>121</v>
      </c>
      <c r="DC29" s="15">
        <v>124</v>
      </c>
      <c r="DD29" s="14">
        <v>81</v>
      </c>
      <c r="DE29" s="10">
        <v>77</v>
      </c>
      <c r="DF29" s="7">
        <v>82</v>
      </c>
      <c r="DG29" s="5">
        <v>72</v>
      </c>
      <c r="DH29" s="6">
        <v>65</v>
      </c>
      <c r="DI29" s="7">
        <v>72</v>
      </c>
      <c r="DJ29" s="3" t="s">
        <v>1</v>
      </c>
      <c r="DK29" s="5">
        <v>0.3</v>
      </c>
      <c r="DL29" s="7">
        <v>1.5</v>
      </c>
      <c r="DM29" s="5" t="s">
        <v>4</v>
      </c>
      <c r="DN29" s="7" t="s">
        <v>4</v>
      </c>
      <c r="DO29" s="19">
        <v>5.3</v>
      </c>
    </row>
    <row r="30" spans="1:119">
      <c r="A30" s="3">
        <v>29</v>
      </c>
      <c r="B30" s="5" t="s">
        <v>39</v>
      </c>
      <c r="C30" s="4">
        <v>42753</v>
      </c>
      <c r="D30" s="8">
        <v>0.66666666666666663</v>
      </c>
      <c r="E30" s="80" t="s">
        <v>69</v>
      </c>
      <c r="F30" s="17">
        <v>156.6</v>
      </c>
      <c r="G30" s="18">
        <v>157.19999999999999</v>
      </c>
      <c r="H30" s="18">
        <v>157</v>
      </c>
      <c r="I30" s="7">
        <v>1</v>
      </c>
      <c r="J30" s="17">
        <v>90.8</v>
      </c>
      <c r="K30" s="18">
        <v>90.8</v>
      </c>
      <c r="L30" s="18">
        <v>90.8</v>
      </c>
      <c r="M30" s="7">
        <v>1</v>
      </c>
      <c r="N30" s="5">
        <v>116</v>
      </c>
      <c r="O30" s="6">
        <v>123</v>
      </c>
      <c r="P30" s="7">
        <v>122</v>
      </c>
      <c r="Q30" s="5">
        <v>81</v>
      </c>
      <c r="R30" s="6">
        <v>84</v>
      </c>
      <c r="S30" s="7">
        <v>85</v>
      </c>
      <c r="T30" s="5">
        <v>60</v>
      </c>
      <c r="U30" s="6">
        <v>66</v>
      </c>
      <c r="V30" s="7">
        <v>52</v>
      </c>
      <c r="W30" s="3" t="s">
        <v>1</v>
      </c>
      <c r="X30" s="17" t="s">
        <v>4</v>
      </c>
      <c r="Y30" s="16">
        <v>0.25</v>
      </c>
      <c r="Z30" s="5" t="s">
        <v>4</v>
      </c>
      <c r="AA30" s="7" t="s">
        <v>4</v>
      </c>
      <c r="AB30" s="11">
        <v>5.3</v>
      </c>
      <c r="AC30" s="9">
        <v>42760</v>
      </c>
      <c r="AD30" s="8">
        <v>0.58333333333333337</v>
      </c>
      <c r="AE30" s="7" t="s">
        <v>54</v>
      </c>
      <c r="AF30" s="5">
        <v>120</v>
      </c>
      <c r="AG30" s="6">
        <v>123</v>
      </c>
      <c r="AH30" s="7">
        <v>112</v>
      </c>
      <c r="AI30" s="5">
        <v>88</v>
      </c>
      <c r="AJ30" s="6">
        <v>82</v>
      </c>
      <c r="AK30" s="7">
        <v>81</v>
      </c>
      <c r="AL30" s="5">
        <v>68</v>
      </c>
      <c r="AM30" s="6">
        <v>64</v>
      </c>
      <c r="AN30" s="7">
        <v>62</v>
      </c>
      <c r="AO30" s="12" t="s">
        <v>1</v>
      </c>
      <c r="AP30" s="9">
        <v>42802</v>
      </c>
      <c r="AQ30" s="78">
        <v>0.60416666666666663</v>
      </c>
      <c r="AR30" s="8" t="s">
        <v>85</v>
      </c>
      <c r="AS30" s="10">
        <v>157</v>
      </c>
      <c r="AT30" s="10">
        <v>156.80000000000001</v>
      </c>
      <c r="AU30" s="10">
        <v>157</v>
      </c>
      <c r="AV30" s="15">
        <v>1</v>
      </c>
      <c r="AW30" s="14">
        <v>91.1</v>
      </c>
      <c r="AX30" s="10">
        <v>91.1</v>
      </c>
      <c r="AY30" s="10">
        <v>91.1</v>
      </c>
      <c r="AZ30" s="15">
        <v>1</v>
      </c>
      <c r="BA30" s="14">
        <v>115</v>
      </c>
      <c r="BB30" s="10">
        <v>112</v>
      </c>
      <c r="BC30" s="15">
        <v>115</v>
      </c>
      <c r="BD30" s="14">
        <v>78</v>
      </c>
      <c r="BE30" s="10">
        <v>84</v>
      </c>
      <c r="BF30" s="15">
        <v>82</v>
      </c>
      <c r="BG30" s="14">
        <v>63</v>
      </c>
      <c r="BH30" s="10">
        <v>66</v>
      </c>
      <c r="BI30" s="10">
        <v>64</v>
      </c>
      <c r="BJ30" s="15" t="s">
        <v>1</v>
      </c>
      <c r="BK30" s="14" t="s">
        <v>4</v>
      </c>
      <c r="BL30" s="15">
        <v>0.2</v>
      </c>
      <c r="BM30" s="14" t="s">
        <v>4</v>
      </c>
      <c r="BN30" s="15" t="s">
        <v>4</v>
      </c>
      <c r="BO30" s="19">
        <v>5.2</v>
      </c>
      <c r="BP30" s="9">
        <v>42984</v>
      </c>
      <c r="BQ30" s="20">
        <v>0.54166666666666663</v>
      </c>
      <c r="BR30" s="20" t="s">
        <v>161</v>
      </c>
      <c r="BS30" s="14">
        <v>156.4</v>
      </c>
      <c r="BT30" s="10">
        <v>156.6</v>
      </c>
      <c r="BU30" s="10">
        <v>156.6</v>
      </c>
      <c r="BV30" s="15">
        <v>1</v>
      </c>
      <c r="BW30" s="14">
        <v>88.3</v>
      </c>
      <c r="BX30" s="10">
        <v>88.3</v>
      </c>
      <c r="BY30" s="10">
        <v>88.1</v>
      </c>
      <c r="BZ30" s="15">
        <v>1</v>
      </c>
      <c r="CA30" s="14">
        <v>108</v>
      </c>
      <c r="CB30" s="10">
        <v>112</v>
      </c>
      <c r="CC30" s="15">
        <v>107</v>
      </c>
      <c r="CD30" s="14">
        <v>87</v>
      </c>
      <c r="CE30" s="10">
        <v>89</v>
      </c>
      <c r="CF30" s="7">
        <v>78</v>
      </c>
      <c r="CG30" s="5">
        <v>74</v>
      </c>
      <c r="CH30" s="6">
        <v>68</v>
      </c>
      <c r="CI30" s="7">
        <v>66</v>
      </c>
      <c r="CJ30" s="3" t="s">
        <v>1</v>
      </c>
      <c r="CK30" s="5" t="s">
        <v>4</v>
      </c>
      <c r="CL30" s="7">
        <v>0.5</v>
      </c>
      <c r="CM30" s="5" t="s">
        <v>4</v>
      </c>
      <c r="CN30" s="7" t="s">
        <v>4</v>
      </c>
      <c r="CO30" s="19">
        <v>5.6</v>
      </c>
      <c r="CP30" s="9">
        <v>43165</v>
      </c>
      <c r="CQ30" s="20">
        <v>0.56458333333333333</v>
      </c>
      <c r="CR30" s="20" t="s">
        <v>179</v>
      </c>
      <c r="CS30" s="14">
        <v>156.69999999999999</v>
      </c>
      <c r="CT30" s="10">
        <v>156.4</v>
      </c>
      <c r="CU30" s="10">
        <v>156.80000000000001</v>
      </c>
      <c r="CV30" s="15">
        <v>1</v>
      </c>
      <c r="CW30" s="14">
        <v>96.1</v>
      </c>
      <c r="CX30" s="10">
        <v>96.1</v>
      </c>
      <c r="CY30" s="10">
        <v>96.1</v>
      </c>
      <c r="CZ30" s="15">
        <v>1</v>
      </c>
      <c r="DA30" s="14">
        <v>115</v>
      </c>
      <c r="DB30" s="10">
        <v>117</v>
      </c>
      <c r="DC30" s="15">
        <v>120</v>
      </c>
      <c r="DD30" s="14">
        <v>76</v>
      </c>
      <c r="DE30" s="10">
        <v>81</v>
      </c>
      <c r="DF30" s="7">
        <v>89</v>
      </c>
      <c r="DG30" s="5">
        <v>68</v>
      </c>
      <c r="DH30" s="6">
        <v>70</v>
      </c>
      <c r="DI30" s="7">
        <v>75</v>
      </c>
      <c r="DJ30" s="3" t="s">
        <v>1</v>
      </c>
      <c r="DK30" s="5" t="s">
        <v>4</v>
      </c>
      <c r="DL30" s="7">
        <v>2</v>
      </c>
      <c r="DM30" s="5" t="s">
        <v>4</v>
      </c>
      <c r="DN30" s="7" t="s">
        <v>4</v>
      </c>
      <c r="DO30" s="19">
        <v>5.9</v>
      </c>
    </row>
    <row r="31" spans="1:119">
      <c r="A31" s="3">
        <v>30</v>
      </c>
      <c r="B31" s="5" t="s">
        <v>39</v>
      </c>
      <c r="C31" s="4">
        <v>42753</v>
      </c>
      <c r="D31" s="8">
        <v>0.625</v>
      </c>
      <c r="E31" s="80" t="s">
        <v>69</v>
      </c>
      <c r="F31" s="17">
        <v>175.5</v>
      </c>
      <c r="G31" s="18">
        <v>175.5</v>
      </c>
      <c r="H31" s="18">
        <v>175.5</v>
      </c>
      <c r="I31" s="7">
        <v>1</v>
      </c>
      <c r="J31" s="17">
        <v>61.9</v>
      </c>
      <c r="K31" s="18">
        <v>61.9</v>
      </c>
      <c r="L31" s="18">
        <v>61.9</v>
      </c>
      <c r="M31" s="7">
        <v>1</v>
      </c>
      <c r="N31" s="5">
        <v>101</v>
      </c>
      <c r="O31" s="6">
        <v>102</v>
      </c>
      <c r="P31" s="7">
        <v>105</v>
      </c>
      <c r="Q31" s="5">
        <v>63</v>
      </c>
      <c r="R31" s="6">
        <v>65</v>
      </c>
      <c r="S31" s="7">
        <v>62</v>
      </c>
      <c r="T31" s="5">
        <v>74</v>
      </c>
      <c r="U31" s="6">
        <v>74</v>
      </c>
      <c r="V31" s="7">
        <v>77</v>
      </c>
      <c r="W31" s="3" t="s">
        <v>1</v>
      </c>
      <c r="X31" s="17" t="s">
        <v>3</v>
      </c>
      <c r="Y31" s="16">
        <v>0.18</v>
      </c>
      <c r="Z31" s="5" t="s">
        <v>4</v>
      </c>
      <c r="AA31" s="7" t="s">
        <v>4</v>
      </c>
      <c r="AB31" s="11">
        <v>6</v>
      </c>
      <c r="AC31" s="9">
        <v>42760</v>
      </c>
      <c r="AD31" s="8">
        <v>0.58333333333333337</v>
      </c>
      <c r="AE31" s="7" t="s">
        <v>54</v>
      </c>
      <c r="AF31" s="5">
        <v>101</v>
      </c>
      <c r="AG31" s="6">
        <v>96</v>
      </c>
      <c r="AH31" s="7">
        <v>97</v>
      </c>
      <c r="AI31" s="5">
        <v>63</v>
      </c>
      <c r="AJ31" s="6">
        <v>62</v>
      </c>
      <c r="AK31" s="7">
        <v>61</v>
      </c>
      <c r="AL31" s="5">
        <v>73</v>
      </c>
      <c r="AM31" s="6">
        <v>72</v>
      </c>
      <c r="AN31" s="7">
        <v>70</v>
      </c>
      <c r="AO31" s="12" t="s">
        <v>1</v>
      </c>
      <c r="AP31" s="9">
        <v>42802</v>
      </c>
      <c r="AQ31" s="78">
        <v>0.60416666666666663</v>
      </c>
      <c r="AR31" s="8" t="s">
        <v>85</v>
      </c>
      <c r="AS31" s="10">
        <v>175.3</v>
      </c>
      <c r="AT31" s="10">
        <v>173.3</v>
      </c>
      <c r="AU31" s="10">
        <v>175.6</v>
      </c>
      <c r="AV31" s="15">
        <v>1</v>
      </c>
      <c r="AW31" s="14">
        <v>64</v>
      </c>
      <c r="AX31" s="10">
        <v>64</v>
      </c>
      <c r="AY31" s="10">
        <v>64</v>
      </c>
      <c r="AZ31" s="15">
        <v>1</v>
      </c>
      <c r="BA31" s="14">
        <v>90</v>
      </c>
      <c r="BB31" s="10">
        <v>100</v>
      </c>
      <c r="BC31" s="15">
        <v>99</v>
      </c>
      <c r="BD31" s="14">
        <v>53</v>
      </c>
      <c r="BE31" s="10">
        <v>58</v>
      </c>
      <c r="BF31" s="15">
        <v>59</v>
      </c>
      <c r="BG31" s="14">
        <v>75</v>
      </c>
      <c r="BH31" s="10">
        <v>73</v>
      </c>
      <c r="BI31" s="10">
        <v>72</v>
      </c>
      <c r="BJ31" s="15" t="s">
        <v>1</v>
      </c>
      <c r="BK31" s="14" t="s">
        <v>4</v>
      </c>
      <c r="BL31" s="15">
        <v>0.33</v>
      </c>
      <c r="BM31" s="14" t="s">
        <v>4</v>
      </c>
      <c r="BN31" s="15" t="s">
        <v>4</v>
      </c>
      <c r="BO31" s="19">
        <v>5.2</v>
      </c>
      <c r="BP31" s="9">
        <v>42984</v>
      </c>
      <c r="BQ31" s="20">
        <v>0.59027777777777779</v>
      </c>
      <c r="BR31" s="20" t="s">
        <v>161</v>
      </c>
      <c r="BS31" s="14">
        <v>176</v>
      </c>
      <c r="BT31" s="10">
        <v>175.8</v>
      </c>
      <c r="BU31" s="10">
        <v>176</v>
      </c>
      <c r="BV31" s="15">
        <v>1</v>
      </c>
      <c r="BW31" s="14">
        <v>64.3</v>
      </c>
      <c r="BX31" s="10">
        <v>64.3</v>
      </c>
      <c r="BY31" s="10">
        <v>64.3</v>
      </c>
      <c r="BZ31" s="15">
        <v>1</v>
      </c>
      <c r="CA31" s="14">
        <v>98</v>
      </c>
      <c r="CB31" s="10">
        <v>101</v>
      </c>
      <c r="CC31" s="15">
        <v>102</v>
      </c>
      <c r="CD31" s="14">
        <v>62</v>
      </c>
      <c r="CE31" s="10">
        <v>68</v>
      </c>
      <c r="CF31" s="7">
        <v>66</v>
      </c>
      <c r="CG31" s="5">
        <v>71</v>
      </c>
      <c r="CH31" s="6">
        <v>75</v>
      </c>
      <c r="CI31" s="7">
        <v>70</v>
      </c>
      <c r="CJ31" s="3" t="s">
        <v>1</v>
      </c>
      <c r="CK31" s="5" t="s">
        <v>4</v>
      </c>
      <c r="CL31" s="7">
        <v>2</v>
      </c>
      <c r="CM31" s="5" t="s">
        <v>4</v>
      </c>
      <c r="CN31" s="7" t="s">
        <v>4</v>
      </c>
      <c r="CO31" s="19">
        <v>5.9</v>
      </c>
      <c r="CP31" s="9">
        <v>43165</v>
      </c>
      <c r="CQ31" s="20">
        <v>0.55694444444444446</v>
      </c>
      <c r="CR31" s="20" t="s">
        <v>179</v>
      </c>
      <c r="CS31" s="14">
        <v>175.5</v>
      </c>
      <c r="CT31" s="10">
        <v>175.6</v>
      </c>
      <c r="CU31" s="10">
        <v>75.599999999999994</v>
      </c>
      <c r="CV31" s="15">
        <v>1</v>
      </c>
      <c r="CW31" s="14">
        <v>63.6</v>
      </c>
      <c r="CX31" s="10">
        <v>63.6</v>
      </c>
      <c r="CY31" s="10">
        <v>63.6</v>
      </c>
      <c r="CZ31" s="15">
        <v>1</v>
      </c>
      <c r="DA31" s="14">
        <v>109</v>
      </c>
      <c r="DB31" s="10">
        <v>105</v>
      </c>
      <c r="DC31" s="15">
        <v>102</v>
      </c>
      <c r="DD31" s="14">
        <v>64</v>
      </c>
      <c r="DE31" s="10">
        <v>63</v>
      </c>
      <c r="DF31" s="7">
        <v>59</v>
      </c>
      <c r="DG31" s="5">
        <v>70</v>
      </c>
      <c r="DH31" s="6">
        <v>73</v>
      </c>
      <c r="DI31" s="7">
        <v>71</v>
      </c>
      <c r="DJ31" s="3" t="s">
        <v>1</v>
      </c>
      <c r="DK31" s="5" t="s">
        <v>4</v>
      </c>
      <c r="DL31" s="7">
        <v>2</v>
      </c>
      <c r="DM31" s="5" t="s">
        <v>4</v>
      </c>
      <c r="DN31" s="7" t="s">
        <v>4</v>
      </c>
      <c r="DO31" s="19">
        <v>5.3</v>
      </c>
    </row>
    <row r="32" spans="1:119">
      <c r="A32" s="3">
        <v>31</v>
      </c>
      <c r="B32" s="5" t="s">
        <v>39</v>
      </c>
      <c r="C32" s="4">
        <v>42754</v>
      </c>
      <c r="D32" s="8">
        <v>0.58333333333333337</v>
      </c>
      <c r="E32" s="80" t="s">
        <v>74</v>
      </c>
      <c r="F32" s="17">
        <v>166.4</v>
      </c>
      <c r="G32" s="18">
        <v>166.4</v>
      </c>
      <c r="H32" s="18">
        <v>166.3</v>
      </c>
      <c r="I32" s="7">
        <v>1</v>
      </c>
      <c r="J32" s="17">
        <v>100.3</v>
      </c>
      <c r="K32" s="18">
        <v>100.3</v>
      </c>
      <c r="L32" s="18">
        <v>100.3</v>
      </c>
      <c r="M32" s="7">
        <v>1</v>
      </c>
      <c r="N32" s="5">
        <v>102</v>
      </c>
      <c r="O32" s="6">
        <v>102</v>
      </c>
      <c r="P32" s="7">
        <v>100</v>
      </c>
      <c r="Q32" s="5">
        <v>72</v>
      </c>
      <c r="R32" s="6">
        <v>71</v>
      </c>
      <c r="S32" s="7">
        <v>70</v>
      </c>
      <c r="T32" s="5">
        <v>77</v>
      </c>
      <c r="U32" s="6">
        <v>76</v>
      </c>
      <c r="V32" s="7">
        <v>78</v>
      </c>
      <c r="W32" s="3" t="s">
        <v>1</v>
      </c>
      <c r="X32" s="17" t="s">
        <v>4</v>
      </c>
      <c r="Y32" s="16">
        <v>1.5</v>
      </c>
      <c r="Z32" s="5" t="s">
        <v>4</v>
      </c>
      <c r="AA32" s="7" t="s">
        <v>4</v>
      </c>
      <c r="AB32" s="11">
        <v>5.0999999999999996</v>
      </c>
      <c r="AE32" s="6"/>
      <c r="AP32" s="9"/>
      <c r="AR32" s="8" t="s">
        <v>98</v>
      </c>
      <c r="BR32" s="20"/>
      <c r="CP32" s="10"/>
      <c r="CQ32" s="20"/>
      <c r="CR32" s="20"/>
      <c r="CS32" s="14"/>
      <c r="CT32" s="10"/>
      <c r="CU32" s="10"/>
      <c r="CV32" s="15"/>
      <c r="CW32" s="14"/>
      <c r="CX32" s="10"/>
      <c r="CY32" s="10"/>
      <c r="CZ32" s="15"/>
      <c r="DA32" s="14"/>
      <c r="DB32" s="10"/>
      <c r="DC32" s="15"/>
      <c r="DD32" s="14"/>
      <c r="DE32" s="10"/>
      <c r="DF32" s="7"/>
      <c r="DG32" s="5"/>
      <c r="DI32" s="7"/>
      <c r="DJ32" s="3"/>
      <c r="DK32" s="5"/>
      <c r="DL32" s="7"/>
      <c r="DM32" s="5"/>
      <c r="DN32" s="7"/>
      <c r="DO32" s="19"/>
    </row>
    <row r="33" spans="1:119">
      <c r="A33" s="3">
        <v>32</v>
      </c>
      <c r="B33" s="5" t="s">
        <v>39</v>
      </c>
      <c r="C33" s="4">
        <v>42759</v>
      </c>
      <c r="D33" s="8">
        <v>0.52083333333333337</v>
      </c>
      <c r="E33" s="80" t="s">
        <v>97</v>
      </c>
      <c r="F33" s="17">
        <v>168.6</v>
      </c>
      <c r="G33" s="18">
        <v>168.2</v>
      </c>
      <c r="H33" s="18">
        <v>168.4</v>
      </c>
      <c r="I33" s="7">
        <v>1</v>
      </c>
      <c r="J33" s="17">
        <v>53.7</v>
      </c>
      <c r="K33" s="18">
        <v>53.7</v>
      </c>
      <c r="L33" s="18">
        <v>53.7</v>
      </c>
      <c r="M33" s="7">
        <v>1</v>
      </c>
      <c r="N33" s="5">
        <v>122</v>
      </c>
      <c r="O33" s="6">
        <v>122</v>
      </c>
      <c r="P33" s="7">
        <v>123</v>
      </c>
      <c r="Q33" s="5">
        <v>91</v>
      </c>
      <c r="R33" s="6">
        <v>90</v>
      </c>
      <c r="S33" s="7">
        <v>86</v>
      </c>
      <c r="T33" s="5">
        <v>86</v>
      </c>
      <c r="U33" s="6">
        <v>86</v>
      </c>
      <c r="V33" s="7">
        <v>85</v>
      </c>
      <c r="W33" s="3" t="s">
        <v>1</v>
      </c>
      <c r="X33" s="17" t="s">
        <v>4</v>
      </c>
      <c r="Y33" s="16">
        <v>6.5</v>
      </c>
      <c r="Z33" s="5" t="s">
        <v>4</v>
      </c>
      <c r="AA33" s="7" t="s">
        <v>4</v>
      </c>
      <c r="AB33" s="11">
        <v>4.8</v>
      </c>
      <c r="AC33" s="6"/>
      <c r="AD33" s="6"/>
      <c r="AE33" s="6"/>
      <c r="AP33" s="9">
        <v>42808</v>
      </c>
      <c r="AQ33" s="8">
        <v>0.52083333333333337</v>
      </c>
      <c r="AR33" s="8" t="s">
        <v>86</v>
      </c>
      <c r="AS33" s="10">
        <v>166.5</v>
      </c>
      <c r="AT33" s="10">
        <v>166.6</v>
      </c>
      <c r="AU33" s="10">
        <v>166.4</v>
      </c>
      <c r="AV33" s="15">
        <v>1</v>
      </c>
      <c r="AW33" s="14">
        <v>57.4</v>
      </c>
      <c r="AX33" s="10">
        <v>57.4</v>
      </c>
      <c r="AY33" s="10">
        <v>57.4</v>
      </c>
      <c r="AZ33" s="15">
        <v>1</v>
      </c>
      <c r="BA33" s="14">
        <v>112</v>
      </c>
      <c r="BB33" s="10">
        <v>121</v>
      </c>
      <c r="BC33" s="15">
        <v>116</v>
      </c>
      <c r="BD33" s="14">
        <v>72</v>
      </c>
      <c r="BE33" s="10">
        <v>80</v>
      </c>
      <c r="BF33" s="15">
        <v>81</v>
      </c>
      <c r="BG33" s="14">
        <v>83</v>
      </c>
      <c r="BH33" s="10">
        <v>83</v>
      </c>
      <c r="BI33" s="10">
        <v>79</v>
      </c>
      <c r="BJ33" s="15" t="s">
        <v>1</v>
      </c>
      <c r="BK33" s="14" t="s">
        <v>4</v>
      </c>
      <c r="BL33" s="15">
        <v>3</v>
      </c>
      <c r="BM33" s="14" t="s">
        <v>4</v>
      </c>
      <c r="BN33" s="15" t="s">
        <v>4</v>
      </c>
      <c r="BO33" s="19">
        <v>4.7</v>
      </c>
      <c r="BR33" s="20"/>
      <c r="CP33" s="10"/>
      <c r="CQ33" s="20"/>
      <c r="CR33" s="20"/>
      <c r="CS33" s="14"/>
      <c r="CT33" s="10"/>
      <c r="CU33" s="10"/>
      <c r="CV33" s="15"/>
      <c r="CW33" s="14"/>
      <c r="CX33" s="10"/>
      <c r="CY33" s="10"/>
      <c r="CZ33" s="15"/>
      <c r="DA33" s="14"/>
      <c r="DB33" s="10"/>
      <c r="DC33" s="15"/>
      <c r="DD33" s="14"/>
      <c r="DE33" s="10"/>
      <c r="DF33" s="7"/>
      <c r="DG33" s="5"/>
      <c r="DI33" s="7"/>
      <c r="DJ33" s="3"/>
      <c r="DK33" s="5"/>
      <c r="DL33" s="7"/>
      <c r="DM33" s="5"/>
      <c r="DN33" s="7"/>
      <c r="DO33" s="19"/>
    </row>
    <row r="34" spans="1:119">
      <c r="A34" s="3">
        <v>33</v>
      </c>
      <c r="B34" s="5" t="s">
        <v>39</v>
      </c>
      <c r="C34" s="4">
        <v>42780</v>
      </c>
      <c r="D34" s="8">
        <v>0.51041666666666663</v>
      </c>
      <c r="E34" s="80" t="s">
        <v>75</v>
      </c>
      <c r="F34" s="17">
        <v>159.4</v>
      </c>
      <c r="G34" s="18">
        <v>159</v>
      </c>
      <c r="H34" s="18">
        <v>159.4</v>
      </c>
      <c r="I34" s="7">
        <v>1</v>
      </c>
      <c r="J34" s="17">
        <v>65.099999999999994</v>
      </c>
      <c r="K34" s="18">
        <v>65.099999999999994</v>
      </c>
      <c r="L34" s="18">
        <v>65.099999999999994</v>
      </c>
      <c r="M34" s="7">
        <v>1</v>
      </c>
      <c r="N34" s="5">
        <v>102</v>
      </c>
      <c r="O34" s="6">
        <v>95</v>
      </c>
      <c r="P34" s="7">
        <v>96</v>
      </c>
      <c r="Q34" s="5">
        <v>65</v>
      </c>
      <c r="R34" s="6">
        <v>60</v>
      </c>
      <c r="S34" s="7">
        <v>59</v>
      </c>
      <c r="T34" s="5">
        <v>75</v>
      </c>
      <c r="U34" s="6">
        <v>66</v>
      </c>
      <c r="V34" s="7">
        <v>70</v>
      </c>
      <c r="W34" s="3" t="s">
        <v>2</v>
      </c>
      <c r="X34" s="17">
        <v>1</v>
      </c>
      <c r="Y34" s="16" t="s">
        <v>4</v>
      </c>
      <c r="Z34" s="5" t="s">
        <v>4</v>
      </c>
      <c r="AA34" s="7" t="s">
        <v>4</v>
      </c>
      <c r="AB34" s="11">
        <v>5.4</v>
      </c>
      <c r="AC34" s="9">
        <v>42787</v>
      </c>
      <c r="AD34" s="8">
        <v>0.54583333333333328</v>
      </c>
      <c r="AE34" s="7" t="s">
        <v>15</v>
      </c>
      <c r="AF34" s="5">
        <v>105</v>
      </c>
      <c r="AG34" s="6">
        <v>103</v>
      </c>
      <c r="AH34" s="7">
        <v>112</v>
      </c>
      <c r="AI34" s="5">
        <v>61</v>
      </c>
      <c r="AJ34" s="6">
        <v>60</v>
      </c>
      <c r="AK34" s="7">
        <v>74</v>
      </c>
      <c r="AL34" s="5">
        <v>63</v>
      </c>
      <c r="AM34" s="6">
        <v>68</v>
      </c>
      <c r="AN34" s="7">
        <v>82</v>
      </c>
      <c r="AO34" s="12" t="s">
        <v>2</v>
      </c>
      <c r="AP34" s="9">
        <v>42815</v>
      </c>
      <c r="AQ34" s="8">
        <v>0.52083333333333337</v>
      </c>
      <c r="AR34" s="8" t="s">
        <v>86</v>
      </c>
      <c r="AS34" s="10">
        <v>158.5</v>
      </c>
      <c r="AT34" s="10">
        <v>158.80000000000001</v>
      </c>
      <c r="AU34" s="10">
        <v>158.80000000000001</v>
      </c>
      <c r="AV34" s="15">
        <v>1</v>
      </c>
      <c r="AW34" s="14">
        <v>64</v>
      </c>
      <c r="AX34" s="10">
        <v>64</v>
      </c>
      <c r="AY34" s="10">
        <v>64</v>
      </c>
      <c r="AZ34" s="15">
        <v>1</v>
      </c>
      <c r="BA34" s="14">
        <v>104</v>
      </c>
      <c r="BB34" s="10">
        <v>102</v>
      </c>
      <c r="BC34" s="15">
        <v>105</v>
      </c>
      <c r="BD34" s="14">
        <v>63</v>
      </c>
      <c r="BE34" s="10">
        <v>60</v>
      </c>
      <c r="BF34" s="15">
        <v>67</v>
      </c>
      <c r="BG34" s="14">
        <v>61</v>
      </c>
      <c r="BH34" s="10">
        <v>65</v>
      </c>
      <c r="BI34" s="10">
        <v>62</v>
      </c>
      <c r="BJ34" s="15" t="s">
        <v>2</v>
      </c>
      <c r="BK34" s="14">
        <v>4.5</v>
      </c>
      <c r="BL34" s="15" t="s">
        <v>4</v>
      </c>
      <c r="BM34" s="14" t="s">
        <v>4</v>
      </c>
      <c r="BN34" s="15" t="s">
        <v>4</v>
      </c>
      <c r="BO34" s="19">
        <v>5.6</v>
      </c>
      <c r="BP34" s="9">
        <v>43003</v>
      </c>
      <c r="BQ34" s="20">
        <v>0.54166666666666663</v>
      </c>
      <c r="BR34" s="20" t="s">
        <v>54</v>
      </c>
      <c r="BS34" s="14">
        <v>159.5</v>
      </c>
      <c r="BT34" s="10">
        <v>159.30000000000001</v>
      </c>
      <c r="BU34" s="10">
        <v>159.1</v>
      </c>
      <c r="BV34" s="15">
        <v>1</v>
      </c>
      <c r="BW34" s="14">
        <v>63.9</v>
      </c>
      <c r="BX34" s="10">
        <v>63.9</v>
      </c>
      <c r="BY34" s="10">
        <v>63.9</v>
      </c>
      <c r="BZ34" s="15">
        <v>1</v>
      </c>
      <c r="CA34" s="14">
        <v>92</v>
      </c>
      <c r="CB34" s="10">
        <v>94</v>
      </c>
      <c r="CC34" s="15">
        <v>95</v>
      </c>
      <c r="CD34" s="14">
        <v>56</v>
      </c>
      <c r="CE34" s="10">
        <v>46</v>
      </c>
      <c r="CF34" s="7">
        <v>54</v>
      </c>
      <c r="CG34" s="5">
        <v>59</v>
      </c>
      <c r="CH34" s="6">
        <v>63</v>
      </c>
      <c r="CI34" s="7">
        <v>61</v>
      </c>
      <c r="CJ34" s="3" t="s">
        <v>2</v>
      </c>
      <c r="CK34" s="5" t="s">
        <v>4</v>
      </c>
      <c r="CL34" s="7">
        <v>5</v>
      </c>
      <c r="CM34" s="5" t="s">
        <v>4</v>
      </c>
      <c r="CN34" s="7" t="s">
        <v>4</v>
      </c>
      <c r="CO34" s="19">
        <v>5.7</v>
      </c>
      <c r="CP34" s="9">
        <v>43172</v>
      </c>
      <c r="CQ34" s="20">
        <v>0.4375</v>
      </c>
      <c r="CR34" s="20" t="s">
        <v>172</v>
      </c>
      <c r="CS34" s="14">
        <v>161</v>
      </c>
      <c r="CT34" s="10">
        <v>161.1</v>
      </c>
      <c r="CU34" s="10">
        <v>161</v>
      </c>
      <c r="CV34" s="15">
        <v>1</v>
      </c>
      <c r="CW34" s="14">
        <v>63.4</v>
      </c>
      <c r="CX34" s="10">
        <v>63.4</v>
      </c>
      <c r="CY34" s="10">
        <v>63.4</v>
      </c>
      <c r="CZ34" s="15">
        <v>1</v>
      </c>
      <c r="DA34" s="14">
        <v>102</v>
      </c>
      <c r="DB34" s="10">
        <v>103</v>
      </c>
      <c r="DC34" s="15">
        <v>96</v>
      </c>
      <c r="DD34" s="14">
        <v>59</v>
      </c>
      <c r="DE34" s="10">
        <v>62</v>
      </c>
      <c r="DF34" s="7">
        <v>62</v>
      </c>
      <c r="DG34" s="5">
        <v>66</v>
      </c>
      <c r="DH34" s="6">
        <v>64</v>
      </c>
      <c r="DI34" s="7">
        <v>62</v>
      </c>
      <c r="DJ34" s="3" t="s">
        <v>2</v>
      </c>
      <c r="DK34" s="5" t="s">
        <v>4</v>
      </c>
      <c r="DL34" s="7">
        <v>1</v>
      </c>
      <c r="DM34" s="5" t="s">
        <v>4</v>
      </c>
      <c r="DN34" s="7" t="s">
        <v>4</v>
      </c>
      <c r="DO34" s="19">
        <v>5.6</v>
      </c>
    </row>
    <row r="35" spans="1:119">
      <c r="A35" s="3">
        <v>34</v>
      </c>
      <c r="B35" s="5" t="s">
        <v>39</v>
      </c>
      <c r="C35" s="4">
        <v>42761</v>
      </c>
      <c r="D35" s="8">
        <v>0.47638888888888892</v>
      </c>
      <c r="E35" s="80" t="s">
        <v>76</v>
      </c>
      <c r="F35" s="17">
        <v>159</v>
      </c>
      <c r="G35" s="18">
        <v>158.69999999999999</v>
      </c>
      <c r="H35" s="18">
        <v>158.69999999999999</v>
      </c>
      <c r="I35" s="7">
        <v>1</v>
      </c>
      <c r="J35" s="17">
        <v>83.9</v>
      </c>
      <c r="K35" s="18">
        <v>83.9</v>
      </c>
      <c r="L35" s="18">
        <v>83.9</v>
      </c>
      <c r="M35" s="7" t="s">
        <v>39</v>
      </c>
      <c r="N35" s="5">
        <v>112</v>
      </c>
      <c r="O35" s="6">
        <v>79</v>
      </c>
      <c r="P35" s="7">
        <v>115</v>
      </c>
      <c r="Q35" s="5">
        <v>83</v>
      </c>
      <c r="R35" s="6">
        <v>60</v>
      </c>
      <c r="S35" s="7">
        <v>73</v>
      </c>
      <c r="T35" s="5">
        <v>70</v>
      </c>
      <c r="U35" s="6">
        <v>43</v>
      </c>
      <c r="V35" s="7">
        <v>67</v>
      </c>
      <c r="W35" s="3" t="s">
        <v>2</v>
      </c>
      <c r="X35" s="17" t="s">
        <v>4</v>
      </c>
      <c r="Y35" s="16">
        <v>5</v>
      </c>
      <c r="Z35" s="5" t="s">
        <v>4</v>
      </c>
      <c r="AA35" s="7" t="s">
        <v>4</v>
      </c>
      <c r="AB35" s="11">
        <v>5.2</v>
      </c>
      <c r="AC35" s="9">
        <v>42768</v>
      </c>
      <c r="AD35" s="8">
        <v>0.95833333333333337</v>
      </c>
      <c r="AE35" s="7" t="s">
        <v>6</v>
      </c>
      <c r="AF35" s="5">
        <v>122</v>
      </c>
      <c r="AG35" s="6">
        <v>119</v>
      </c>
      <c r="AH35" s="7">
        <v>124</v>
      </c>
      <c r="AI35" s="5">
        <v>90</v>
      </c>
      <c r="AJ35" s="6">
        <v>86</v>
      </c>
      <c r="AK35" s="7">
        <v>93</v>
      </c>
      <c r="AL35" s="5">
        <v>105</v>
      </c>
      <c r="AM35" s="6">
        <v>100</v>
      </c>
      <c r="AN35" s="7">
        <v>104</v>
      </c>
      <c r="AO35" s="12" t="s">
        <v>2</v>
      </c>
      <c r="AP35" s="9">
        <v>42810</v>
      </c>
      <c r="AQ35" s="8">
        <v>0.4375</v>
      </c>
      <c r="AR35" s="8" t="s">
        <v>87</v>
      </c>
      <c r="AS35" s="10">
        <v>157.6</v>
      </c>
      <c r="AT35" s="10">
        <v>157.5</v>
      </c>
      <c r="AU35" s="10">
        <v>157.5</v>
      </c>
      <c r="AV35" s="15">
        <v>1</v>
      </c>
      <c r="AW35" s="14">
        <v>85.4</v>
      </c>
      <c r="AX35" s="10">
        <v>84.2</v>
      </c>
      <c r="AY35" s="10">
        <v>84.2</v>
      </c>
      <c r="AZ35" s="15">
        <v>1</v>
      </c>
      <c r="BA35" s="14">
        <v>123</v>
      </c>
      <c r="BB35" s="10">
        <v>118</v>
      </c>
      <c r="BC35" s="15">
        <v>120</v>
      </c>
      <c r="BD35" s="14">
        <v>90</v>
      </c>
      <c r="BE35" s="10">
        <v>89</v>
      </c>
      <c r="BF35" s="15">
        <v>89</v>
      </c>
      <c r="BG35" s="14">
        <v>76</v>
      </c>
      <c r="BH35" s="10">
        <v>74</v>
      </c>
      <c r="BI35" s="10">
        <v>76</v>
      </c>
      <c r="BJ35" s="15" t="s">
        <v>2</v>
      </c>
      <c r="BK35" s="14" t="s">
        <v>4</v>
      </c>
      <c r="BL35" s="15" t="s">
        <v>4</v>
      </c>
      <c r="BM35" s="14" t="s">
        <v>4</v>
      </c>
      <c r="BN35" s="15" t="s">
        <v>4</v>
      </c>
      <c r="BO35" s="19">
        <v>5.4</v>
      </c>
      <c r="BP35" s="9">
        <v>42999</v>
      </c>
      <c r="BQ35" s="20">
        <v>0.58263888888888882</v>
      </c>
      <c r="BR35" s="20" t="s">
        <v>162</v>
      </c>
      <c r="BS35" s="14">
        <v>158.5</v>
      </c>
      <c r="BT35" s="10">
        <v>158.19999999999999</v>
      </c>
      <c r="BU35" s="10">
        <v>158.19999999999999</v>
      </c>
      <c r="BV35" s="15">
        <v>1</v>
      </c>
      <c r="BW35" s="14">
        <v>86</v>
      </c>
      <c r="BX35" s="10">
        <v>86</v>
      </c>
      <c r="BY35" s="10">
        <v>86</v>
      </c>
      <c r="BZ35" s="15">
        <v>1</v>
      </c>
      <c r="CA35" s="14">
        <v>116</v>
      </c>
      <c r="CB35" s="10">
        <v>116</v>
      </c>
      <c r="CC35" s="15">
        <v>111</v>
      </c>
      <c r="CD35" s="14">
        <v>86</v>
      </c>
      <c r="CE35" s="10">
        <v>86</v>
      </c>
      <c r="CF35" s="7">
        <v>82</v>
      </c>
      <c r="CG35" s="5">
        <v>70</v>
      </c>
      <c r="CH35" s="6">
        <v>68</v>
      </c>
      <c r="CI35" s="7">
        <v>69</v>
      </c>
      <c r="CJ35" s="3" t="s">
        <v>2</v>
      </c>
      <c r="CK35" s="5" t="s">
        <v>4</v>
      </c>
      <c r="CL35" s="7">
        <v>6</v>
      </c>
      <c r="CM35" s="5" t="s">
        <v>4</v>
      </c>
      <c r="CN35" s="7" t="s">
        <v>4</v>
      </c>
      <c r="CO35" s="19">
        <v>5.4</v>
      </c>
      <c r="CP35" s="9">
        <v>43174</v>
      </c>
      <c r="CQ35" s="20">
        <v>0.41666666666666669</v>
      </c>
      <c r="CR35" s="20" t="s">
        <v>180</v>
      </c>
      <c r="CS35" s="14">
        <v>158.1</v>
      </c>
      <c r="CT35" s="10">
        <v>158.19999999999999</v>
      </c>
      <c r="CU35" s="10">
        <v>157.9</v>
      </c>
      <c r="CV35" s="15">
        <v>1</v>
      </c>
      <c r="CW35" s="14">
        <v>88.5</v>
      </c>
      <c r="CX35" s="10">
        <v>88.5</v>
      </c>
      <c r="CY35" s="10">
        <v>88.5</v>
      </c>
      <c r="CZ35" s="15">
        <v>1</v>
      </c>
      <c r="DA35" s="14">
        <v>122</v>
      </c>
      <c r="DB35" s="10">
        <v>115</v>
      </c>
      <c r="DC35" s="15">
        <v>122</v>
      </c>
      <c r="DD35" s="14">
        <v>89</v>
      </c>
      <c r="DE35" s="10">
        <v>88</v>
      </c>
      <c r="DF35" s="7">
        <v>89</v>
      </c>
      <c r="DG35" s="5">
        <v>69</v>
      </c>
      <c r="DH35" s="6">
        <v>68</v>
      </c>
      <c r="DI35" s="7">
        <v>69</v>
      </c>
      <c r="DJ35" s="3" t="s">
        <v>2</v>
      </c>
      <c r="DK35" s="5" t="s">
        <v>4</v>
      </c>
      <c r="DL35" s="7" t="s">
        <v>4</v>
      </c>
      <c r="DM35" s="5" t="s">
        <v>4</v>
      </c>
      <c r="DN35" s="7" t="s">
        <v>4</v>
      </c>
      <c r="DO35" s="19">
        <v>5.4</v>
      </c>
    </row>
    <row r="36" spans="1:119">
      <c r="A36" s="3">
        <v>35</v>
      </c>
      <c r="B36" s="5" t="s">
        <v>39</v>
      </c>
      <c r="C36" s="4">
        <v>42761</v>
      </c>
      <c r="D36" s="8">
        <v>0.51041666666666663</v>
      </c>
      <c r="E36" s="80" t="s">
        <v>77</v>
      </c>
      <c r="F36" s="17">
        <v>157.5</v>
      </c>
      <c r="G36" s="18">
        <v>157.30000000000001</v>
      </c>
      <c r="H36" s="18">
        <v>157</v>
      </c>
      <c r="I36" s="7">
        <v>1</v>
      </c>
      <c r="J36" s="17">
        <v>64.8</v>
      </c>
      <c r="K36" s="18">
        <v>64.8</v>
      </c>
      <c r="L36" s="18">
        <v>64.8</v>
      </c>
      <c r="M36" s="7">
        <v>1</v>
      </c>
      <c r="N36" s="5">
        <v>102</v>
      </c>
      <c r="O36" s="6">
        <v>107</v>
      </c>
      <c r="P36" s="7">
        <v>101</v>
      </c>
      <c r="Q36" s="5">
        <v>66</v>
      </c>
      <c r="R36" s="6">
        <v>62</v>
      </c>
      <c r="S36" s="7">
        <v>63</v>
      </c>
      <c r="T36" s="5">
        <v>65</v>
      </c>
      <c r="U36" s="6">
        <v>62</v>
      </c>
      <c r="V36" s="7">
        <v>63</v>
      </c>
      <c r="W36" s="3" t="s">
        <v>1</v>
      </c>
      <c r="X36" s="17" t="s">
        <v>4</v>
      </c>
      <c r="Y36" s="16" t="s">
        <v>4</v>
      </c>
      <c r="Z36" s="5" t="s">
        <v>4</v>
      </c>
      <c r="AA36" s="7" t="s">
        <v>4</v>
      </c>
      <c r="AB36" s="11">
        <v>4.7</v>
      </c>
      <c r="AC36" s="9">
        <v>42768</v>
      </c>
      <c r="AD36" s="8">
        <v>0.5</v>
      </c>
      <c r="AE36" s="7" t="s">
        <v>6</v>
      </c>
      <c r="AF36" s="5">
        <v>115</v>
      </c>
      <c r="AG36" s="6">
        <v>114</v>
      </c>
      <c r="AH36" s="7">
        <v>111</v>
      </c>
      <c r="AI36" s="5">
        <v>73</v>
      </c>
      <c r="AJ36" s="6">
        <v>76</v>
      </c>
      <c r="AK36" s="7">
        <v>70</v>
      </c>
      <c r="AL36" s="5">
        <v>76</v>
      </c>
      <c r="AM36" s="6">
        <v>75</v>
      </c>
      <c r="AN36" s="7">
        <v>72</v>
      </c>
      <c r="AO36" s="12" t="s">
        <v>1</v>
      </c>
      <c r="AP36" s="9">
        <v>42810</v>
      </c>
      <c r="AQ36" s="8">
        <v>0.45833333333333331</v>
      </c>
      <c r="AR36" s="8" t="s">
        <v>87</v>
      </c>
      <c r="AS36" s="10">
        <v>156.4</v>
      </c>
      <c r="AT36" s="10">
        <v>156.19999999999999</v>
      </c>
      <c r="AU36" s="10">
        <v>156.19999999999999</v>
      </c>
      <c r="AV36" s="15">
        <v>1</v>
      </c>
      <c r="AW36" s="14">
        <v>65.2</v>
      </c>
      <c r="AX36" s="10">
        <v>65.2</v>
      </c>
      <c r="AY36" s="10">
        <v>65.2</v>
      </c>
      <c r="AZ36" s="15">
        <v>1</v>
      </c>
      <c r="BA36" s="14">
        <v>105</v>
      </c>
      <c r="BB36" s="10">
        <v>107</v>
      </c>
      <c r="BC36" s="15">
        <v>108</v>
      </c>
      <c r="BD36" s="14">
        <v>69</v>
      </c>
      <c r="BE36" s="10">
        <v>66</v>
      </c>
      <c r="BF36" s="15">
        <v>71</v>
      </c>
      <c r="BG36" s="14">
        <v>57</v>
      </c>
      <c r="BH36" s="10">
        <v>64</v>
      </c>
      <c r="BI36" s="10">
        <v>67</v>
      </c>
      <c r="BJ36" s="15" t="s">
        <v>1</v>
      </c>
      <c r="BK36" s="14" t="s">
        <v>4</v>
      </c>
      <c r="BL36" s="15" t="s">
        <v>4</v>
      </c>
      <c r="BM36" s="14" t="s">
        <v>4</v>
      </c>
      <c r="BN36" s="15" t="s">
        <v>4</v>
      </c>
      <c r="BO36" s="19">
        <v>5.0999999999999996</v>
      </c>
      <c r="BP36" s="9">
        <v>42999</v>
      </c>
      <c r="BQ36" s="20">
        <v>0.5</v>
      </c>
      <c r="BR36" s="20" t="s">
        <v>163</v>
      </c>
      <c r="BS36" s="14">
        <v>156.80000000000001</v>
      </c>
      <c r="BT36" s="10">
        <v>156.80000000000001</v>
      </c>
      <c r="BU36" s="10">
        <v>156.9</v>
      </c>
      <c r="BV36" s="15">
        <v>1</v>
      </c>
      <c r="BW36" s="14">
        <v>65.7</v>
      </c>
      <c r="BX36" s="10">
        <v>65.7</v>
      </c>
      <c r="BY36" s="10">
        <v>65.7</v>
      </c>
      <c r="BZ36" s="15">
        <v>1</v>
      </c>
      <c r="CA36" s="14">
        <v>113</v>
      </c>
      <c r="CB36" s="10">
        <v>110</v>
      </c>
      <c r="CC36" s="15">
        <v>111</v>
      </c>
      <c r="CD36" s="14">
        <v>76</v>
      </c>
      <c r="CE36" s="10">
        <v>74</v>
      </c>
      <c r="CF36" s="7">
        <v>73</v>
      </c>
      <c r="CG36" s="5">
        <v>77</v>
      </c>
      <c r="CH36" s="6">
        <v>77</v>
      </c>
      <c r="CI36" s="7">
        <v>75</v>
      </c>
      <c r="CJ36" s="3" t="s">
        <v>1</v>
      </c>
      <c r="CK36" s="5" t="s">
        <v>4</v>
      </c>
      <c r="CL36" s="7" t="s">
        <v>4</v>
      </c>
      <c r="CM36" s="5" t="s">
        <v>4</v>
      </c>
      <c r="CN36" s="7" t="s">
        <v>4</v>
      </c>
      <c r="CO36" s="19">
        <v>4.8</v>
      </c>
      <c r="CP36" s="9">
        <v>43174</v>
      </c>
      <c r="CQ36" s="20">
        <v>0.51111111111111118</v>
      </c>
      <c r="CR36" s="20" t="s">
        <v>181</v>
      </c>
      <c r="CS36" s="14">
        <v>156.5</v>
      </c>
      <c r="CT36" s="10">
        <v>156.9</v>
      </c>
      <c r="CU36" s="10">
        <v>156.9</v>
      </c>
      <c r="CV36" s="15">
        <v>1</v>
      </c>
      <c r="CW36" s="14">
        <v>63.3</v>
      </c>
      <c r="CX36" s="10">
        <v>63.3</v>
      </c>
      <c r="CY36" s="10">
        <v>63.3</v>
      </c>
      <c r="CZ36" s="15">
        <v>1</v>
      </c>
      <c r="DA36" s="14">
        <v>111</v>
      </c>
      <c r="DB36" s="10">
        <v>104</v>
      </c>
      <c r="DC36" s="15">
        <v>109</v>
      </c>
      <c r="DD36" s="14">
        <v>62</v>
      </c>
      <c r="DE36" s="10">
        <v>63</v>
      </c>
      <c r="DF36" s="7">
        <v>67</v>
      </c>
      <c r="DG36" s="5">
        <v>75</v>
      </c>
      <c r="DH36" s="6">
        <v>75</v>
      </c>
      <c r="DI36" s="7">
        <v>70</v>
      </c>
      <c r="DJ36" s="3" t="s">
        <v>1</v>
      </c>
      <c r="DK36" s="5" t="s">
        <v>4</v>
      </c>
      <c r="DL36" s="7" t="s">
        <v>4</v>
      </c>
      <c r="DM36" s="5" t="s">
        <v>4</v>
      </c>
      <c r="DN36" s="7" t="s">
        <v>4</v>
      </c>
      <c r="DO36" s="19">
        <v>5.2</v>
      </c>
    </row>
    <row r="37" spans="1:119">
      <c r="A37" s="3">
        <v>36</v>
      </c>
      <c r="B37" s="5" t="s">
        <v>39</v>
      </c>
      <c r="C37" s="4">
        <v>42761</v>
      </c>
      <c r="D37" s="8">
        <v>0.5</v>
      </c>
      <c r="E37" s="80" t="s">
        <v>77</v>
      </c>
      <c r="F37" s="17">
        <v>155.9</v>
      </c>
      <c r="G37" s="18">
        <v>156.19999999999999</v>
      </c>
      <c r="H37" s="18">
        <v>156</v>
      </c>
      <c r="I37" s="7">
        <v>1</v>
      </c>
      <c r="J37" s="17">
        <v>72.2</v>
      </c>
      <c r="K37" s="18">
        <v>72.3</v>
      </c>
      <c r="L37" s="18">
        <v>72.3</v>
      </c>
      <c r="M37" s="7" t="s">
        <v>39</v>
      </c>
      <c r="N37" s="5">
        <v>108</v>
      </c>
      <c r="O37" s="6">
        <v>105</v>
      </c>
      <c r="P37" s="7">
        <v>105</v>
      </c>
      <c r="Q37" s="5">
        <v>78</v>
      </c>
      <c r="R37" s="6">
        <v>73</v>
      </c>
      <c r="S37" s="7">
        <v>74</v>
      </c>
      <c r="T37" s="5">
        <v>66</v>
      </c>
      <c r="U37" s="6">
        <v>68</v>
      </c>
      <c r="V37" s="7">
        <v>68</v>
      </c>
      <c r="W37" s="3" t="s">
        <v>2</v>
      </c>
      <c r="X37" s="17" t="s">
        <v>4</v>
      </c>
      <c r="Y37" s="16" t="s">
        <v>4</v>
      </c>
      <c r="Z37" s="5" t="s">
        <v>4</v>
      </c>
      <c r="AA37" s="7" t="s">
        <v>4</v>
      </c>
      <c r="AB37" s="11">
        <v>6</v>
      </c>
      <c r="AC37" s="9">
        <v>42768</v>
      </c>
      <c r="AD37" s="8">
        <v>0.45833333333333331</v>
      </c>
      <c r="AE37" s="7" t="s">
        <v>6</v>
      </c>
      <c r="AF37" s="5">
        <v>113</v>
      </c>
      <c r="AG37" s="6">
        <v>118</v>
      </c>
      <c r="AH37" s="7">
        <v>109</v>
      </c>
      <c r="AI37" s="5">
        <v>65</v>
      </c>
      <c r="AJ37" s="6">
        <v>79</v>
      </c>
      <c r="AK37" s="7">
        <v>76</v>
      </c>
      <c r="AL37" s="5">
        <v>70</v>
      </c>
      <c r="AM37" s="6">
        <v>71</v>
      </c>
      <c r="AN37" s="7">
        <v>69</v>
      </c>
      <c r="AO37" s="12" t="s">
        <v>2</v>
      </c>
      <c r="AP37" s="9">
        <v>42810</v>
      </c>
      <c r="AQ37" s="8">
        <v>0.5</v>
      </c>
      <c r="AR37" s="8" t="s">
        <v>87</v>
      </c>
      <c r="AS37" s="10">
        <v>155.4</v>
      </c>
      <c r="AT37" s="10">
        <v>155.30000000000001</v>
      </c>
      <c r="AU37" s="10">
        <v>155.30000000000001</v>
      </c>
      <c r="AV37" s="15">
        <v>1</v>
      </c>
      <c r="AW37" s="14">
        <v>72.7</v>
      </c>
      <c r="AX37" s="10">
        <v>72.7</v>
      </c>
      <c r="AY37" s="10">
        <v>72.7</v>
      </c>
      <c r="AZ37" s="15">
        <v>1</v>
      </c>
      <c r="BA37" s="14">
        <v>99</v>
      </c>
      <c r="BB37" s="10">
        <v>100</v>
      </c>
      <c r="BC37" s="15">
        <v>107</v>
      </c>
      <c r="BD37" s="14">
        <v>69</v>
      </c>
      <c r="BE37" s="10">
        <v>72</v>
      </c>
      <c r="BF37" s="15">
        <v>71</v>
      </c>
      <c r="BG37" s="14">
        <v>71</v>
      </c>
      <c r="BH37" s="10">
        <v>75</v>
      </c>
      <c r="BI37" s="10">
        <v>74</v>
      </c>
      <c r="BJ37" s="15" t="s">
        <v>2</v>
      </c>
      <c r="BK37" s="14" t="s">
        <v>4</v>
      </c>
      <c r="BL37" s="15" t="s">
        <v>4</v>
      </c>
      <c r="BM37" s="14" t="s">
        <v>4</v>
      </c>
      <c r="BN37" s="15" t="s">
        <v>4</v>
      </c>
      <c r="BO37" s="19">
        <v>5.8</v>
      </c>
      <c r="BP37" s="9">
        <v>42999</v>
      </c>
      <c r="BQ37" s="20">
        <v>0.55694444444444446</v>
      </c>
      <c r="BR37" s="20" t="s">
        <v>164</v>
      </c>
      <c r="BS37" s="14">
        <v>155.6</v>
      </c>
      <c r="BT37" s="10">
        <v>155.6</v>
      </c>
      <c r="BU37" s="10">
        <v>155.6</v>
      </c>
      <c r="BV37" s="15">
        <v>1</v>
      </c>
      <c r="BW37" s="14">
        <v>74.099999999999994</v>
      </c>
      <c r="BX37" s="10">
        <v>74.099999999999994</v>
      </c>
      <c r="BY37" s="10">
        <v>74.099999999999994</v>
      </c>
      <c r="BZ37" s="15">
        <v>1</v>
      </c>
      <c r="CA37" s="14">
        <v>109</v>
      </c>
      <c r="CB37" s="10">
        <v>101</v>
      </c>
      <c r="CC37" s="15">
        <v>106</v>
      </c>
      <c r="CD37" s="14">
        <v>78</v>
      </c>
      <c r="CE37" s="10">
        <v>69</v>
      </c>
      <c r="CF37" s="7">
        <v>68</v>
      </c>
      <c r="CG37" s="5">
        <v>72</v>
      </c>
      <c r="CH37" s="6">
        <v>68</v>
      </c>
      <c r="CI37" s="7">
        <v>68</v>
      </c>
      <c r="CJ37" s="3" t="s">
        <v>2</v>
      </c>
      <c r="CK37" s="5" t="s">
        <v>4</v>
      </c>
      <c r="CL37" s="7">
        <v>5</v>
      </c>
      <c r="CM37" s="5" t="s">
        <v>4</v>
      </c>
      <c r="CN37" s="7" t="s">
        <v>4</v>
      </c>
      <c r="CO37" s="19">
        <v>6.6</v>
      </c>
      <c r="CP37" s="9">
        <v>43174</v>
      </c>
      <c r="CQ37" s="20">
        <v>0.41666666666666669</v>
      </c>
      <c r="CR37" s="20" t="s">
        <v>180</v>
      </c>
      <c r="CS37" s="14">
        <v>156.6</v>
      </c>
      <c r="CT37" s="10">
        <v>156.4</v>
      </c>
      <c r="CU37" s="10">
        <v>156.6</v>
      </c>
      <c r="CV37" s="15">
        <v>1</v>
      </c>
      <c r="CW37" s="14">
        <v>73.5</v>
      </c>
      <c r="CX37" s="10">
        <v>73.5</v>
      </c>
      <c r="CY37" s="10">
        <v>73.5</v>
      </c>
      <c r="CZ37" s="15">
        <v>1</v>
      </c>
      <c r="DA37" s="14">
        <v>110</v>
      </c>
      <c r="DB37" s="10">
        <v>110</v>
      </c>
      <c r="DC37" s="15">
        <v>105</v>
      </c>
      <c r="DD37" s="14">
        <v>77</v>
      </c>
      <c r="DE37" s="10">
        <v>75</v>
      </c>
      <c r="DF37" s="7">
        <v>62</v>
      </c>
      <c r="DG37" s="5">
        <v>75</v>
      </c>
      <c r="DH37" s="6">
        <v>7</v>
      </c>
      <c r="DI37" s="7">
        <v>69</v>
      </c>
      <c r="DJ37" s="3" t="s">
        <v>2</v>
      </c>
      <c r="DK37" s="5" t="s">
        <v>4</v>
      </c>
      <c r="DL37" s="7" t="s">
        <v>4</v>
      </c>
      <c r="DM37" s="5" t="s">
        <v>4</v>
      </c>
      <c r="DN37" s="7" t="s">
        <v>4</v>
      </c>
      <c r="DO37" s="19">
        <v>6.6</v>
      </c>
    </row>
    <row r="38" spans="1:119">
      <c r="A38" s="3">
        <v>37</v>
      </c>
      <c r="B38" s="5" t="s">
        <v>39</v>
      </c>
      <c r="C38" s="4">
        <v>42762</v>
      </c>
      <c r="D38" s="8">
        <v>0.47916666666666669</v>
      </c>
      <c r="E38" s="80" t="s">
        <v>77</v>
      </c>
      <c r="F38" s="17">
        <v>150.30000000000001</v>
      </c>
      <c r="G38" s="18">
        <v>150.30000000000001</v>
      </c>
      <c r="H38" s="18">
        <v>150.5</v>
      </c>
      <c r="I38" s="7">
        <v>1</v>
      </c>
      <c r="J38" s="17">
        <v>83.9</v>
      </c>
      <c r="K38" s="18">
        <v>83.9</v>
      </c>
      <c r="L38" s="18">
        <v>83.9</v>
      </c>
      <c r="M38" s="7">
        <v>1</v>
      </c>
      <c r="N38" s="5">
        <v>128</v>
      </c>
      <c r="O38" s="6">
        <v>117</v>
      </c>
      <c r="P38" s="7">
        <v>114</v>
      </c>
      <c r="Q38" s="5">
        <v>78</v>
      </c>
      <c r="R38" s="6">
        <v>84</v>
      </c>
      <c r="S38" s="7">
        <v>76</v>
      </c>
      <c r="T38" s="5">
        <v>66</v>
      </c>
      <c r="U38" s="6">
        <v>70</v>
      </c>
      <c r="V38" s="7">
        <v>66</v>
      </c>
      <c r="W38" s="3" t="s">
        <v>1</v>
      </c>
      <c r="X38" s="17">
        <v>0.25</v>
      </c>
      <c r="Y38" s="16" t="s">
        <v>4</v>
      </c>
      <c r="Z38" s="5" t="s">
        <v>4</v>
      </c>
      <c r="AA38" s="7" t="s">
        <v>4</v>
      </c>
      <c r="AB38" s="11">
        <v>5.5</v>
      </c>
      <c r="AC38" s="9">
        <v>42775</v>
      </c>
      <c r="AD38" s="8">
        <v>0.47916666666666669</v>
      </c>
      <c r="AE38" s="7" t="s">
        <v>6</v>
      </c>
      <c r="AF38" s="5">
        <v>129</v>
      </c>
      <c r="AG38" s="6">
        <v>122</v>
      </c>
      <c r="AH38" s="7">
        <v>114</v>
      </c>
      <c r="AI38" s="5">
        <v>76</v>
      </c>
      <c r="AJ38" s="6">
        <v>83</v>
      </c>
      <c r="AK38" s="7">
        <v>81</v>
      </c>
      <c r="AL38" s="5">
        <v>79</v>
      </c>
      <c r="AM38" s="6">
        <v>85</v>
      </c>
      <c r="AN38" s="7">
        <v>79</v>
      </c>
      <c r="AO38" s="12" t="s">
        <v>1</v>
      </c>
      <c r="AP38" s="9">
        <v>42810</v>
      </c>
      <c r="AQ38" s="8">
        <v>0.5</v>
      </c>
      <c r="AR38" s="8" t="s">
        <v>87</v>
      </c>
      <c r="AS38" s="10">
        <v>150.19999999999999</v>
      </c>
      <c r="AT38" s="10">
        <v>150.80000000000001</v>
      </c>
      <c r="AU38" s="10">
        <v>150.80000000000001</v>
      </c>
      <c r="AV38" s="15">
        <v>1</v>
      </c>
      <c r="AW38" s="14">
        <v>83.3</v>
      </c>
      <c r="AX38" s="10">
        <v>83.3</v>
      </c>
      <c r="AY38" s="10">
        <v>83.3</v>
      </c>
      <c r="AZ38" s="15">
        <v>1</v>
      </c>
      <c r="BA38" s="14">
        <v>110</v>
      </c>
      <c r="BB38" s="10">
        <v>109</v>
      </c>
      <c r="BC38" s="15">
        <v>110</v>
      </c>
      <c r="BD38" s="14">
        <v>75</v>
      </c>
      <c r="BE38" s="10">
        <v>78</v>
      </c>
      <c r="BF38" s="15">
        <v>78</v>
      </c>
      <c r="BG38" s="14">
        <v>67</v>
      </c>
      <c r="BH38" s="10">
        <v>65</v>
      </c>
      <c r="BI38" s="10">
        <v>68</v>
      </c>
      <c r="BJ38" s="15" t="s">
        <v>1</v>
      </c>
      <c r="BK38" s="14">
        <v>1</v>
      </c>
      <c r="BL38" s="15" t="s">
        <v>4</v>
      </c>
      <c r="BM38" s="14" t="s">
        <v>4</v>
      </c>
      <c r="BN38" s="15" t="s">
        <v>4</v>
      </c>
      <c r="BO38" s="19">
        <v>5.5</v>
      </c>
      <c r="BP38" s="9">
        <v>42999</v>
      </c>
      <c r="BQ38" s="20">
        <v>0.52083333333333337</v>
      </c>
      <c r="BR38" s="20" t="s">
        <v>163</v>
      </c>
      <c r="BS38" s="14">
        <v>150.80000000000001</v>
      </c>
      <c r="BT38" s="10">
        <v>150.80000000000001</v>
      </c>
      <c r="BU38" s="10">
        <v>150.9</v>
      </c>
      <c r="BV38" s="15">
        <v>1</v>
      </c>
      <c r="BW38" s="14">
        <v>81.8</v>
      </c>
      <c r="BX38" s="10">
        <v>81.8</v>
      </c>
      <c r="BY38" s="10">
        <v>81.8</v>
      </c>
      <c r="BZ38" s="15">
        <v>1</v>
      </c>
      <c r="CA38" s="14">
        <v>117</v>
      </c>
      <c r="CB38" s="10">
        <v>127</v>
      </c>
      <c r="CC38" s="15">
        <v>114</v>
      </c>
      <c r="CD38" s="14">
        <v>85</v>
      </c>
      <c r="CE38" s="10">
        <v>82</v>
      </c>
      <c r="CF38" s="7">
        <v>86</v>
      </c>
      <c r="CG38" s="5">
        <v>57</v>
      </c>
      <c r="CH38" s="6">
        <v>52</v>
      </c>
      <c r="CI38" s="7">
        <v>57</v>
      </c>
      <c r="CJ38" s="3" t="s">
        <v>1</v>
      </c>
      <c r="CK38" s="5" t="s">
        <v>4</v>
      </c>
      <c r="CL38" s="7" t="s">
        <v>4</v>
      </c>
      <c r="CM38" s="5" t="s">
        <v>4</v>
      </c>
      <c r="CN38" s="7" t="s">
        <v>4</v>
      </c>
      <c r="CO38" s="19">
        <v>5.9</v>
      </c>
      <c r="CP38" s="9">
        <v>43174</v>
      </c>
      <c r="CQ38" s="20">
        <v>0.39583333333333331</v>
      </c>
      <c r="CR38" s="20" t="s">
        <v>180</v>
      </c>
      <c r="CS38" s="14">
        <v>151.30000000000001</v>
      </c>
      <c r="CT38" s="10">
        <v>150.80000000000001</v>
      </c>
      <c r="CU38" s="10">
        <v>151.19999999999999</v>
      </c>
      <c r="CV38" s="15">
        <v>1</v>
      </c>
      <c r="CW38" s="14">
        <v>82</v>
      </c>
      <c r="CX38" s="10">
        <v>82</v>
      </c>
      <c r="CY38" s="10">
        <v>2</v>
      </c>
      <c r="CZ38" s="15">
        <v>1</v>
      </c>
      <c r="DA38" s="14">
        <v>108</v>
      </c>
      <c r="DB38" s="10">
        <v>117</v>
      </c>
      <c r="DC38" s="15">
        <v>106</v>
      </c>
      <c r="DD38" s="14">
        <v>79</v>
      </c>
      <c r="DE38" s="10">
        <v>75</v>
      </c>
      <c r="DF38" s="7">
        <v>72</v>
      </c>
      <c r="DG38" s="5">
        <v>57</v>
      </c>
      <c r="DH38" s="6">
        <v>59</v>
      </c>
      <c r="DI38" s="7">
        <v>59</v>
      </c>
      <c r="DJ38" s="3" t="s">
        <v>1</v>
      </c>
      <c r="DK38" s="5">
        <v>0.33</v>
      </c>
      <c r="DL38" s="7" t="s">
        <v>4</v>
      </c>
      <c r="DM38" s="5" t="s">
        <v>4</v>
      </c>
      <c r="DN38" s="7" t="s">
        <v>4</v>
      </c>
      <c r="DO38" s="19">
        <v>6.3</v>
      </c>
    </row>
    <row r="39" spans="1:119">
      <c r="A39" s="3">
        <v>38</v>
      </c>
      <c r="B39" s="5" t="s">
        <v>39</v>
      </c>
      <c r="C39" s="4">
        <v>42761</v>
      </c>
      <c r="D39" s="8">
        <v>0.47222222222222227</v>
      </c>
      <c r="E39" s="80" t="s">
        <v>77</v>
      </c>
      <c r="F39" s="17">
        <v>160.1</v>
      </c>
      <c r="G39" s="18">
        <v>159.9</v>
      </c>
      <c r="H39" s="18">
        <v>160</v>
      </c>
      <c r="I39" s="7">
        <v>1</v>
      </c>
      <c r="J39" s="17">
        <v>99.1</v>
      </c>
      <c r="K39" s="18">
        <v>99.1</v>
      </c>
      <c r="L39" s="18">
        <v>99.1</v>
      </c>
      <c r="M39" s="7">
        <v>1</v>
      </c>
      <c r="N39" s="5">
        <v>112</v>
      </c>
      <c r="O39" s="6">
        <v>107</v>
      </c>
      <c r="P39" s="7">
        <v>106</v>
      </c>
      <c r="Q39" s="5">
        <v>71</v>
      </c>
      <c r="R39" s="6">
        <v>73</v>
      </c>
      <c r="S39" s="7">
        <v>80</v>
      </c>
      <c r="T39" s="5">
        <v>74</v>
      </c>
      <c r="U39" s="6">
        <v>76</v>
      </c>
      <c r="V39" s="7">
        <v>83</v>
      </c>
      <c r="W39" s="3" t="s">
        <v>1</v>
      </c>
      <c r="X39" s="17">
        <v>0.33</v>
      </c>
      <c r="Y39" s="16" t="s">
        <v>4</v>
      </c>
      <c r="Z39" s="5" t="s">
        <v>4</v>
      </c>
      <c r="AA39" s="7" t="s">
        <v>4</v>
      </c>
      <c r="AB39" s="11">
        <v>5.8</v>
      </c>
      <c r="AC39" s="9">
        <v>42768</v>
      </c>
      <c r="AD39" s="8">
        <v>0.45833333333333331</v>
      </c>
      <c r="AE39" s="7" t="s">
        <v>6</v>
      </c>
      <c r="AF39" s="5">
        <v>113</v>
      </c>
      <c r="AG39" s="6">
        <v>111</v>
      </c>
      <c r="AH39" s="7">
        <v>114</v>
      </c>
      <c r="AI39" s="5">
        <v>84</v>
      </c>
      <c r="AJ39" s="6">
        <v>85</v>
      </c>
      <c r="AK39" s="7">
        <v>80</v>
      </c>
      <c r="AL39" s="5">
        <v>93</v>
      </c>
      <c r="AM39" s="6">
        <v>94</v>
      </c>
      <c r="AN39" s="7">
        <v>95</v>
      </c>
      <c r="AO39" s="12" t="s">
        <v>1</v>
      </c>
      <c r="AP39" s="9">
        <v>42810</v>
      </c>
      <c r="AQ39" s="8">
        <v>0.47916666666666669</v>
      </c>
      <c r="AR39" s="8" t="s">
        <v>87</v>
      </c>
      <c r="AS39" s="10">
        <v>158.80000000000001</v>
      </c>
      <c r="AT39" s="10">
        <v>158.69999999999999</v>
      </c>
      <c r="AU39" s="10">
        <v>158.69999999999999</v>
      </c>
      <c r="AV39" s="15">
        <v>1</v>
      </c>
      <c r="AW39" s="14">
        <v>96.1</v>
      </c>
      <c r="AX39" s="10">
        <v>96.1</v>
      </c>
      <c r="AY39" s="10">
        <v>96.1</v>
      </c>
      <c r="AZ39" s="15">
        <v>1</v>
      </c>
      <c r="BA39" s="14">
        <v>118</v>
      </c>
      <c r="BB39" s="10">
        <v>116</v>
      </c>
      <c r="BC39" s="15">
        <v>117</v>
      </c>
      <c r="BD39" s="14">
        <v>89</v>
      </c>
      <c r="BE39" s="10">
        <v>86</v>
      </c>
      <c r="BF39" s="15">
        <v>88</v>
      </c>
      <c r="BG39" s="14">
        <v>78</v>
      </c>
      <c r="BH39" s="10">
        <v>84</v>
      </c>
      <c r="BI39" s="10">
        <v>83</v>
      </c>
      <c r="BJ39" s="15" t="s">
        <v>1</v>
      </c>
      <c r="BK39" s="14">
        <v>0.5</v>
      </c>
      <c r="BL39" s="15" t="s">
        <v>4</v>
      </c>
      <c r="BM39" s="14" t="s">
        <v>4</v>
      </c>
      <c r="BN39" s="15" t="s">
        <v>4</v>
      </c>
      <c r="BO39" s="19">
        <v>5.4</v>
      </c>
      <c r="BP39" s="9">
        <v>42999</v>
      </c>
      <c r="BQ39" s="20">
        <v>0.45833333333333331</v>
      </c>
      <c r="BR39" s="20" t="s">
        <v>163</v>
      </c>
      <c r="BS39" s="14">
        <v>160</v>
      </c>
      <c r="BT39" s="10">
        <v>160</v>
      </c>
      <c r="BU39" s="10">
        <v>162</v>
      </c>
      <c r="BV39" s="15">
        <v>1</v>
      </c>
      <c r="BW39" s="14">
        <v>91.9</v>
      </c>
      <c r="BX39" s="10">
        <v>91.9</v>
      </c>
      <c r="BY39" s="10">
        <v>91.9</v>
      </c>
      <c r="BZ39" s="15">
        <v>1</v>
      </c>
      <c r="CA39" s="14">
        <v>115</v>
      </c>
      <c r="CB39" s="10">
        <v>114</v>
      </c>
      <c r="CC39" s="15">
        <v>108</v>
      </c>
      <c r="CD39" s="14">
        <v>85</v>
      </c>
      <c r="CE39" s="10">
        <v>82</v>
      </c>
      <c r="CF39" s="7">
        <v>86</v>
      </c>
      <c r="CG39" s="5">
        <v>77</v>
      </c>
      <c r="CH39" s="6">
        <v>81</v>
      </c>
      <c r="CI39" s="7">
        <v>79</v>
      </c>
      <c r="CJ39" s="3" t="s">
        <v>1</v>
      </c>
      <c r="CK39" s="5" t="s">
        <v>4</v>
      </c>
      <c r="CL39" s="7" t="s">
        <v>4</v>
      </c>
      <c r="CM39" s="5" t="s">
        <v>4</v>
      </c>
      <c r="CN39" s="7" t="s">
        <v>4</v>
      </c>
      <c r="CO39" s="19">
        <v>6.2</v>
      </c>
      <c r="CP39" s="9">
        <v>43175</v>
      </c>
      <c r="CQ39" s="20">
        <v>0.51041666666666663</v>
      </c>
      <c r="CR39" s="20" t="s">
        <v>179</v>
      </c>
      <c r="CS39" s="14">
        <v>159.4</v>
      </c>
      <c r="CT39" s="10">
        <v>159.30000000000001</v>
      </c>
      <c r="CU39" s="10">
        <v>159.4</v>
      </c>
      <c r="CV39" s="15">
        <v>1</v>
      </c>
      <c r="CW39" s="14">
        <v>99.2</v>
      </c>
      <c r="CX39" s="10">
        <v>99.2</v>
      </c>
      <c r="CY39" s="10">
        <v>99.2</v>
      </c>
      <c r="CZ39" s="15">
        <v>1</v>
      </c>
      <c r="DA39" s="14">
        <v>121</v>
      </c>
      <c r="DB39" s="10">
        <v>116</v>
      </c>
      <c r="DC39" s="15">
        <v>119</v>
      </c>
      <c r="DD39" s="14">
        <v>94</v>
      </c>
      <c r="DE39" s="10">
        <v>87</v>
      </c>
      <c r="DF39" s="7">
        <v>90</v>
      </c>
      <c r="DG39" s="5">
        <v>83</v>
      </c>
      <c r="DH39" s="6">
        <v>86</v>
      </c>
      <c r="DI39" s="7">
        <v>85</v>
      </c>
      <c r="DJ39" s="3" t="s">
        <v>1</v>
      </c>
      <c r="DK39" s="5">
        <v>1</v>
      </c>
      <c r="DL39" s="7">
        <v>1</v>
      </c>
      <c r="DM39" s="5" t="s">
        <v>4</v>
      </c>
      <c r="DN39" s="7" t="s">
        <v>4</v>
      </c>
      <c r="DO39" s="19">
        <v>5.4</v>
      </c>
    </row>
    <row r="40" spans="1:119">
      <c r="A40" s="3">
        <v>39</v>
      </c>
      <c r="B40" s="5" t="s">
        <v>39</v>
      </c>
      <c r="C40" s="4">
        <v>42761</v>
      </c>
      <c r="D40" s="8">
        <v>0.47916666666666669</v>
      </c>
      <c r="E40" s="80" t="s">
        <v>76</v>
      </c>
      <c r="F40" s="17">
        <v>149.4</v>
      </c>
      <c r="G40" s="18">
        <v>149.5</v>
      </c>
      <c r="H40" s="18">
        <v>149.30000000000001</v>
      </c>
      <c r="I40" s="7">
        <v>1</v>
      </c>
      <c r="J40" s="17">
        <v>69.7</v>
      </c>
      <c r="K40" s="18">
        <v>69.7</v>
      </c>
      <c r="L40" s="18">
        <v>69.7</v>
      </c>
      <c r="M40" s="7">
        <v>1</v>
      </c>
      <c r="N40" s="5">
        <v>112</v>
      </c>
      <c r="O40" s="6">
        <v>101</v>
      </c>
      <c r="P40" s="7">
        <v>102</v>
      </c>
      <c r="Q40" s="5">
        <v>76</v>
      </c>
      <c r="R40" s="6">
        <v>74</v>
      </c>
      <c r="S40" s="7">
        <v>75</v>
      </c>
      <c r="T40" s="5">
        <v>64</v>
      </c>
      <c r="U40" s="6">
        <v>62</v>
      </c>
      <c r="V40" s="7">
        <v>65</v>
      </c>
      <c r="W40" s="3" t="s">
        <v>2</v>
      </c>
      <c r="X40" s="17">
        <v>0.33</v>
      </c>
      <c r="Y40" s="16">
        <v>4</v>
      </c>
      <c r="Z40" s="5" t="s">
        <v>4</v>
      </c>
      <c r="AA40" s="7" t="s">
        <v>4</v>
      </c>
      <c r="AB40" s="11">
        <v>5.2</v>
      </c>
      <c r="AC40" s="9">
        <v>42768</v>
      </c>
      <c r="AD40" s="8">
        <v>0.5</v>
      </c>
      <c r="AE40" s="7" t="s">
        <v>6</v>
      </c>
      <c r="AF40" s="5">
        <v>109</v>
      </c>
      <c r="AG40" s="6">
        <v>108</v>
      </c>
      <c r="AH40" s="7">
        <v>112</v>
      </c>
      <c r="AI40" s="5">
        <v>79</v>
      </c>
      <c r="AJ40" s="6">
        <v>75</v>
      </c>
      <c r="AK40" s="7">
        <v>79</v>
      </c>
      <c r="AL40" s="5">
        <v>68</v>
      </c>
      <c r="AM40" s="6">
        <v>64</v>
      </c>
      <c r="AN40" s="7">
        <v>67</v>
      </c>
      <c r="AO40" s="12" t="s">
        <v>2</v>
      </c>
      <c r="AP40" s="9">
        <v>42810</v>
      </c>
      <c r="AQ40" s="8">
        <v>0.4375</v>
      </c>
      <c r="AR40" s="8" t="s">
        <v>87</v>
      </c>
      <c r="AS40" s="10">
        <v>149.4</v>
      </c>
      <c r="AT40" s="10">
        <v>149.6</v>
      </c>
      <c r="AU40" s="10">
        <v>149.5</v>
      </c>
      <c r="AV40" s="15">
        <v>1</v>
      </c>
      <c r="AW40" s="14">
        <v>71.099999999999994</v>
      </c>
      <c r="AX40" s="10">
        <v>71.099999999999994</v>
      </c>
      <c r="AY40" s="10">
        <v>71.099999999999994</v>
      </c>
      <c r="AZ40" s="15">
        <v>1</v>
      </c>
      <c r="BA40" s="14">
        <v>113</v>
      </c>
      <c r="BB40" s="10">
        <v>111</v>
      </c>
      <c r="BC40" s="15">
        <v>115</v>
      </c>
      <c r="BD40" s="14">
        <v>84</v>
      </c>
      <c r="BE40" s="10">
        <v>81</v>
      </c>
      <c r="BF40" s="15">
        <v>79</v>
      </c>
      <c r="BG40" s="14">
        <v>58</v>
      </c>
      <c r="BH40" s="10">
        <v>61</v>
      </c>
      <c r="BI40" s="10">
        <v>61</v>
      </c>
      <c r="BJ40" s="15" t="s">
        <v>2</v>
      </c>
      <c r="BK40" s="14">
        <v>1</v>
      </c>
      <c r="BL40" s="15">
        <v>3</v>
      </c>
      <c r="BM40" s="14" t="s">
        <v>4</v>
      </c>
      <c r="BN40" s="15" t="s">
        <v>4</v>
      </c>
      <c r="BO40" s="19">
        <v>5</v>
      </c>
      <c r="BP40" s="9">
        <v>43000</v>
      </c>
      <c r="BQ40" s="20">
        <v>0.52361111111111114</v>
      </c>
      <c r="BR40" s="20" t="s">
        <v>166</v>
      </c>
      <c r="BS40" s="14">
        <v>149.6</v>
      </c>
      <c r="BT40" s="10">
        <v>149.6</v>
      </c>
      <c r="BU40" s="10">
        <v>149.6</v>
      </c>
      <c r="BV40" s="15">
        <v>1</v>
      </c>
      <c r="BW40" s="14">
        <v>71.3</v>
      </c>
      <c r="BX40" s="10">
        <v>71.3</v>
      </c>
      <c r="BY40" s="10">
        <v>71.3</v>
      </c>
      <c r="BZ40" s="15">
        <v>1</v>
      </c>
      <c r="CA40" s="14">
        <v>111</v>
      </c>
      <c r="CB40" s="10">
        <v>107</v>
      </c>
      <c r="CC40" s="15">
        <v>104</v>
      </c>
      <c r="CD40" s="14">
        <v>82</v>
      </c>
      <c r="CE40" s="10">
        <v>83</v>
      </c>
      <c r="CF40" s="7">
        <v>82</v>
      </c>
      <c r="CG40" s="5">
        <v>84</v>
      </c>
      <c r="CH40" s="6">
        <v>83</v>
      </c>
      <c r="CI40" s="7">
        <v>83</v>
      </c>
      <c r="CJ40" s="3" t="s">
        <v>2</v>
      </c>
      <c r="CK40" s="5" t="s">
        <v>4</v>
      </c>
      <c r="CL40" s="7">
        <v>4</v>
      </c>
      <c r="CM40" s="5" t="s">
        <v>4</v>
      </c>
      <c r="CN40" s="7" t="s">
        <v>4</v>
      </c>
      <c r="CO40" s="19">
        <v>5.4</v>
      </c>
      <c r="CP40" s="9"/>
      <c r="CQ40" s="20"/>
      <c r="CR40" s="20"/>
      <c r="CS40" s="14"/>
      <c r="CT40" s="10"/>
      <c r="CU40" s="10"/>
      <c r="CV40" s="15"/>
      <c r="CW40" s="14"/>
      <c r="CX40" s="10"/>
      <c r="CY40" s="10"/>
      <c r="CZ40" s="15"/>
      <c r="DA40" s="14"/>
      <c r="DB40" s="10"/>
      <c r="DC40" s="15"/>
      <c r="DD40" s="14"/>
      <c r="DE40" s="10"/>
      <c r="DF40" s="7"/>
      <c r="DG40" s="5"/>
      <c r="DI40" s="7"/>
      <c r="DJ40" s="3"/>
      <c r="DK40" s="5"/>
      <c r="DL40" s="7"/>
      <c r="DM40" s="5"/>
      <c r="DN40" s="7"/>
      <c r="DO40" s="19"/>
    </row>
    <row r="41" spans="1:119">
      <c r="A41" s="3">
        <v>40</v>
      </c>
      <c r="B41" s="5" t="s">
        <v>39</v>
      </c>
      <c r="C41" s="4">
        <v>42761</v>
      </c>
      <c r="D41" s="8">
        <v>0.5</v>
      </c>
      <c r="E41" s="80" t="s">
        <v>76</v>
      </c>
      <c r="F41" s="17">
        <v>154.4</v>
      </c>
      <c r="G41" s="18">
        <v>154.4</v>
      </c>
      <c r="H41" s="18">
        <v>154.19999999999999</v>
      </c>
      <c r="I41" s="7">
        <v>1</v>
      </c>
      <c r="J41" s="17">
        <v>78.3</v>
      </c>
      <c r="K41" s="18">
        <v>78.3</v>
      </c>
      <c r="L41" s="18">
        <v>78.3</v>
      </c>
      <c r="M41" s="7">
        <v>1</v>
      </c>
      <c r="N41" s="5">
        <v>95</v>
      </c>
      <c r="O41" s="6">
        <v>102</v>
      </c>
      <c r="P41" s="7">
        <v>98</v>
      </c>
      <c r="Q41" s="5">
        <v>73</v>
      </c>
      <c r="R41" s="6">
        <v>78</v>
      </c>
      <c r="S41" s="7">
        <v>69</v>
      </c>
      <c r="T41" s="5">
        <v>74</v>
      </c>
      <c r="U41" s="6">
        <v>73</v>
      </c>
      <c r="V41" s="7">
        <v>69</v>
      </c>
      <c r="W41" s="3" t="s">
        <v>1</v>
      </c>
      <c r="X41" s="17">
        <v>0.5</v>
      </c>
      <c r="Y41" s="16" t="s">
        <v>4</v>
      </c>
      <c r="Z41" s="5" t="s">
        <v>4</v>
      </c>
      <c r="AA41" s="7" t="s">
        <v>4</v>
      </c>
      <c r="AB41" s="11">
        <v>5</v>
      </c>
      <c r="AC41" s="9">
        <v>42775</v>
      </c>
      <c r="AD41" s="8">
        <v>0.47916666666666669</v>
      </c>
      <c r="AE41" s="7" t="s">
        <v>6</v>
      </c>
      <c r="AF41" s="5">
        <v>115</v>
      </c>
      <c r="AG41" s="6">
        <v>105</v>
      </c>
      <c r="AH41" s="7">
        <v>106</v>
      </c>
      <c r="AI41" s="5">
        <v>77</v>
      </c>
      <c r="AJ41" s="6">
        <v>75</v>
      </c>
      <c r="AK41" s="7">
        <v>75</v>
      </c>
      <c r="AL41" s="5">
        <v>84</v>
      </c>
      <c r="AM41" s="6">
        <v>81</v>
      </c>
      <c r="AN41" s="7">
        <v>82</v>
      </c>
      <c r="AO41" s="12" t="s">
        <v>1</v>
      </c>
      <c r="AP41" s="9">
        <v>42810</v>
      </c>
      <c r="AQ41" s="8">
        <v>0.45833333333333331</v>
      </c>
      <c r="AR41" s="8" t="s">
        <v>87</v>
      </c>
      <c r="AS41" s="10">
        <v>153.69999999999999</v>
      </c>
      <c r="AT41" s="10">
        <v>153.6</v>
      </c>
      <c r="AU41" s="10">
        <v>153.69999999999999</v>
      </c>
      <c r="AV41" s="15">
        <v>1</v>
      </c>
      <c r="AW41" s="14">
        <v>78.3</v>
      </c>
      <c r="AX41" s="10">
        <v>78.3</v>
      </c>
      <c r="AY41" s="10">
        <v>78.3</v>
      </c>
      <c r="AZ41" s="15">
        <v>1</v>
      </c>
      <c r="BA41" s="14">
        <v>111</v>
      </c>
      <c r="BB41" s="10">
        <v>113</v>
      </c>
      <c r="BC41" s="15">
        <v>108</v>
      </c>
      <c r="BD41" s="14">
        <v>80</v>
      </c>
      <c r="BE41" s="10">
        <v>82</v>
      </c>
      <c r="BF41" s="15">
        <v>77</v>
      </c>
      <c r="BG41" s="14">
        <v>64</v>
      </c>
      <c r="BH41" s="10">
        <v>61</v>
      </c>
      <c r="BI41" s="10">
        <v>71</v>
      </c>
      <c r="BJ41" s="15" t="s">
        <v>1</v>
      </c>
      <c r="BK41" s="14" t="s">
        <v>4</v>
      </c>
      <c r="BL41" s="15" t="s">
        <v>4</v>
      </c>
      <c r="BM41" s="14" t="s">
        <v>4</v>
      </c>
      <c r="BN41" s="15" t="s">
        <v>4</v>
      </c>
      <c r="BO41" s="19">
        <v>4.8</v>
      </c>
      <c r="CP41" s="9">
        <v>43175</v>
      </c>
      <c r="CQ41" s="20">
        <v>0.51041666666666663</v>
      </c>
      <c r="CR41" s="20" t="s">
        <v>179</v>
      </c>
      <c r="CS41" s="14">
        <v>154</v>
      </c>
      <c r="CT41" s="10">
        <v>154.1</v>
      </c>
      <c r="CU41" s="10">
        <v>154.1</v>
      </c>
      <c r="CV41" s="15">
        <v>1</v>
      </c>
      <c r="CW41" s="14">
        <v>80.2</v>
      </c>
      <c r="CX41" s="10">
        <v>80.2</v>
      </c>
      <c r="CY41" s="10">
        <v>80.2</v>
      </c>
      <c r="CZ41" s="15">
        <v>1</v>
      </c>
      <c r="DA41" s="14">
        <v>126</v>
      </c>
      <c r="DB41" s="10">
        <v>106</v>
      </c>
      <c r="DC41" s="15">
        <v>111</v>
      </c>
      <c r="DD41" s="14">
        <v>7</v>
      </c>
      <c r="DE41" s="10">
        <v>80</v>
      </c>
      <c r="DF41" s="7">
        <v>75</v>
      </c>
      <c r="DG41" s="5">
        <v>80</v>
      </c>
      <c r="DH41" s="6">
        <v>82</v>
      </c>
      <c r="DI41" s="7">
        <v>77</v>
      </c>
      <c r="DJ41" s="3" t="s">
        <v>1</v>
      </c>
      <c r="DK41" s="5" t="s">
        <v>4</v>
      </c>
      <c r="DL41" s="7" t="s">
        <v>4</v>
      </c>
      <c r="DM41" s="5" t="s">
        <v>4</v>
      </c>
      <c r="DN41" s="7" t="s">
        <v>4</v>
      </c>
      <c r="DO41" s="19">
        <v>5.2</v>
      </c>
    </row>
    <row r="42" spans="1:119">
      <c r="A42" s="3">
        <v>41</v>
      </c>
      <c r="B42" s="5" t="s">
        <v>39</v>
      </c>
      <c r="C42" s="4">
        <v>42762</v>
      </c>
      <c r="D42" s="8">
        <v>0.52083333333333337</v>
      </c>
      <c r="E42" s="80" t="s">
        <v>77</v>
      </c>
      <c r="F42" s="17">
        <v>156.80000000000001</v>
      </c>
      <c r="G42" s="18">
        <v>156.69999999999999</v>
      </c>
      <c r="H42" s="18">
        <v>156.30000000000001</v>
      </c>
      <c r="I42" s="7">
        <v>1</v>
      </c>
      <c r="J42" s="17">
        <v>72.099999999999994</v>
      </c>
      <c r="K42" s="18">
        <v>72.099999999999994</v>
      </c>
      <c r="L42" s="18">
        <v>72.099999999999994</v>
      </c>
      <c r="M42" s="7">
        <v>1</v>
      </c>
      <c r="N42" s="5">
        <v>118</v>
      </c>
      <c r="O42" s="6">
        <v>114</v>
      </c>
      <c r="P42" s="7">
        <v>115</v>
      </c>
      <c r="Q42" s="5">
        <v>84</v>
      </c>
      <c r="R42" s="6">
        <v>79</v>
      </c>
      <c r="S42" s="7">
        <v>80</v>
      </c>
      <c r="T42" s="5">
        <v>62</v>
      </c>
      <c r="U42" s="6">
        <v>62</v>
      </c>
      <c r="V42" s="7">
        <v>63</v>
      </c>
      <c r="W42" s="3" t="s">
        <v>2</v>
      </c>
      <c r="X42" s="17" t="s">
        <v>4</v>
      </c>
      <c r="Y42" s="16" t="s">
        <v>4</v>
      </c>
      <c r="Z42" s="5" t="s">
        <v>4</v>
      </c>
      <c r="AA42" s="7" t="s">
        <v>3</v>
      </c>
      <c r="AB42" s="11">
        <v>5.0999999999999996</v>
      </c>
      <c r="AC42" s="9">
        <v>42768</v>
      </c>
      <c r="AD42" s="8">
        <v>0.5</v>
      </c>
      <c r="AE42" s="7" t="s">
        <v>6</v>
      </c>
      <c r="AF42" s="5">
        <v>129</v>
      </c>
      <c r="AG42" s="6">
        <v>126</v>
      </c>
      <c r="AH42" s="7">
        <v>131</v>
      </c>
      <c r="AI42" s="5">
        <v>91</v>
      </c>
      <c r="AJ42" s="6">
        <v>91</v>
      </c>
      <c r="AK42" s="7">
        <v>86</v>
      </c>
      <c r="AL42" s="5">
        <v>72</v>
      </c>
      <c r="AM42" s="6">
        <v>72</v>
      </c>
      <c r="AN42" s="7">
        <v>69</v>
      </c>
      <c r="AO42" s="12" t="s">
        <v>2</v>
      </c>
      <c r="AP42" s="9">
        <v>42810</v>
      </c>
      <c r="AQ42" s="8">
        <v>0.47916666666666669</v>
      </c>
      <c r="AR42" s="8" t="s">
        <v>87</v>
      </c>
      <c r="AS42" s="10">
        <v>155.9</v>
      </c>
      <c r="AT42" s="10">
        <v>156.4</v>
      </c>
      <c r="AU42" s="10">
        <v>155.9</v>
      </c>
      <c r="AV42" s="15">
        <v>1</v>
      </c>
      <c r="AW42" s="14">
        <v>74</v>
      </c>
      <c r="AX42" s="10">
        <v>74</v>
      </c>
      <c r="AY42" s="10">
        <v>74</v>
      </c>
      <c r="AZ42" s="15">
        <v>1</v>
      </c>
      <c r="BA42" s="14">
        <v>112</v>
      </c>
      <c r="BB42" s="10">
        <v>102</v>
      </c>
      <c r="BC42" s="15">
        <v>106</v>
      </c>
      <c r="BD42" s="14">
        <v>80</v>
      </c>
      <c r="BE42" s="10">
        <v>76</v>
      </c>
      <c r="BF42" s="15">
        <v>80</v>
      </c>
      <c r="BG42" s="14">
        <v>80</v>
      </c>
      <c r="BH42" s="10">
        <v>74</v>
      </c>
      <c r="BI42" s="10">
        <v>82</v>
      </c>
      <c r="BJ42" s="15" t="s">
        <v>2</v>
      </c>
      <c r="BK42" s="14" t="s">
        <v>4</v>
      </c>
      <c r="BL42" s="15" t="s">
        <v>4</v>
      </c>
      <c r="BM42" s="14" t="s">
        <v>4</v>
      </c>
      <c r="BN42" s="15" t="s">
        <v>3</v>
      </c>
      <c r="BO42" s="19">
        <v>4.9000000000000004</v>
      </c>
      <c r="BP42" s="9">
        <v>42999</v>
      </c>
      <c r="BQ42" s="20">
        <v>0.52361111111111114</v>
      </c>
      <c r="BR42" s="20" t="s">
        <v>165</v>
      </c>
      <c r="BS42" s="14">
        <v>156.80000000000001</v>
      </c>
      <c r="BT42" s="10">
        <v>156.80000000000001</v>
      </c>
      <c r="BU42" s="10">
        <v>156.80000000000001</v>
      </c>
      <c r="BV42" s="15">
        <v>1</v>
      </c>
      <c r="BW42" s="14">
        <v>78.599999999999994</v>
      </c>
      <c r="BX42" s="10">
        <v>78.599999999999994</v>
      </c>
      <c r="BY42" s="10">
        <v>78.599999999999994</v>
      </c>
      <c r="BZ42" s="15">
        <v>1</v>
      </c>
      <c r="CA42" s="14">
        <v>113</v>
      </c>
      <c r="CB42" s="10">
        <v>109</v>
      </c>
      <c r="CC42" s="15">
        <v>117</v>
      </c>
      <c r="CD42" s="14">
        <v>82</v>
      </c>
      <c r="CE42" s="10">
        <v>86</v>
      </c>
      <c r="CF42" s="7">
        <v>85</v>
      </c>
      <c r="CG42" s="5">
        <v>70</v>
      </c>
      <c r="CH42" s="6">
        <v>69</v>
      </c>
      <c r="CI42" s="7">
        <v>68</v>
      </c>
      <c r="CJ42" s="3" t="s">
        <v>2</v>
      </c>
      <c r="CK42" s="5" t="s">
        <v>4</v>
      </c>
      <c r="CL42" s="7" t="s">
        <v>4</v>
      </c>
      <c r="CM42" s="5" t="s">
        <v>4</v>
      </c>
      <c r="CN42" s="7" t="s">
        <v>3</v>
      </c>
      <c r="CO42" s="19">
        <v>5.7</v>
      </c>
      <c r="CP42" s="9">
        <v>43174</v>
      </c>
      <c r="CQ42" s="20">
        <v>0.48958333333333331</v>
      </c>
      <c r="CR42" s="20" t="s">
        <v>182</v>
      </c>
      <c r="CS42" s="14">
        <v>155.9</v>
      </c>
      <c r="CT42" s="10">
        <v>156.19999999999999</v>
      </c>
      <c r="CU42" s="10">
        <v>156.1</v>
      </c>
      <c r="CV42" s="15">
        <v>1</v>
      </c>
      <c r="CW42" s="14">
        <v>81.099999999999994</v>
      </c>
      <c r="CX42" s="10">
        <v>81.099999999999994</v>
      </c>
      <c r="CY42" s="10">
        <v>8.1</v>
      </c>
      <c r="CZ42" s="15">
        <v>1</v>
      </c>
      <c r="DA42" s="14">
        <v>110</v>
      </c>
      <c r="DB42" s="10">
        <v>107</v>
      </c>
      <c r="DC42" s="15">
        <v>105</v>
      </c>
      <c r="DD42" s="14">
        <v>77</v>
      </c>
      <c r="DE42" s="10">
        <v>76</v>
      </c>
      <c r="DF42" s="7">
        <v>77</v>
      </c>
      <c r="DG42" s="5">
        <v>72</v>
      </c>
      <c r="DH42" s="6">
        <v>74</v>
      </c>
      <c r="DI42" s="7">
        <v>78</v>
      </c>
      <c r="DJ42" s="3" t="s">
        <v>2</v>
      </c>
      <c r="DK42" s="5" t="s">
        <v>4</v>
      </c>
      <c r="DL42" s="7">
        <v>3</v>
      </c>
      <c r="DM42" s="5" t="s">
        <v>4</v>
      </c>
      <c r="DN42" s="7" t="s">
        <v>3</v>
      </c>
      <c r="DO42" s="19">
        <v>5.3</v>
      </c>
    </row>
    <row r="43" spans="1:119">
      <c r="A43" s="3">
        <v>42</v>
      </c>
      <c r="B43" s="5" t="s">
        <v>39</v>
      </c>
      <c r="C43" s="4">
        <v>42761</v>
      </c>
      <c r="D43" s="8">
        <v>0.52083333333333337</v>
      </c>
      <c r="E43" s="80" t="s">
        <v>77</v>
      </c>
      <c r="F43" s="17">
        <v>159.6</v>
      </c>
      <c r="G43" s="18">
        <v>159</v>
      </c>
      <c r="H43" s="18">
        <v>158.6</v>
      </c>
      <c r="I43" s="7">
        <v>1</v>
      </c>
      <c r="J43" s="17">
        <v>59</v>
      </c>
      <c r="K43" s="18">
        <v>59</v>
      </c>
      <c r="L43" s="18">
        <v>59</v>
      </c>
      <c r="M43" s="7">
        <v>1</v>
      </c>
      <c r="N43" s="5">
        <v>103</v>
      </c>
      <c r="O43" s="6">
        <v>93</v>
      </c>
      <c r="P43" s="7">
        <v>82</v>
      </c>
      <c r="Q43" s="5">
        <v>75</v>
      </c>
      <c r="R43" s="6">
        <v>79</v>
      </c>
      <c r="S43" s="7">
        <v>65</v>
      </c>
      <c r="T43" s="5">
        <v>92</v>
      </c>
      <c r="U43" s="6">
        <v>89</v>
      </c>
      <c r="V43" s="7">
        <v>94</v>
      </c>
      <c r="W43" s="3" t="s">
        <v>1</v>
      </c>
      <c r="X43" s="17" t="s">
        <v>4</v>
      </c>
      <c r="Y43" s="16" t="s">
        <v>4</v>
      </c>
      <c r="Z43" s="5" t="s">
        <v>4</v>
      </c>
      <c r="AA43" s="7" t="s">
        <v>4</v>
      </c>
      <c r="AB43" s="11">
        <v>5.3</v>
      </c>
      <c r="AC43" s="9">
        <v>42768</v>
      </c>
      <c r="AD43" s="8">
        <v>0.5</v>
      </c>
      <c r="AE43" s="7" t="s">
        <v>6</v>
      </c>
      <c r="AF43" s="5">
        <v>93</v>
      </c>
      <c r="AG43" s="6">
        <v>88</v>
      </c>
      <c r="AH43" s="7">
        <v>91</v>
      </c>
      <c r="AI43" s="5">
        <v>70</v>
      </c>
      <c r="AJ43" s="6">
        <v>58</v>
      </c>
      <c r="AK43" s="7">
        <v>66</v>
      </c>
      <c r="AL43" s="5">
        <v>70</v>
      </c>
      <c r="AM43" s="6">
        <v>76</v>
      </c>
      <c r="AN43" s="7">
        <v>72</v>
      </c>
      <c r="AO43" s="12" t="s">
        <v>1</v>
      </c>
      <c r="AP43" s="9">
        <v>42810</v>
      </c>
      <c r="AQ43" s="8">
        <v>0.4375</v>
      </c>
      <c r="AR43" s="8" t="s">
        <v>87</v>
      </c>
      <c r="AS43" s="10">
        <v>158.4</v>
      </c>
      <c r="AT43" s="10">
        <v>158.4</v>
      </c>
      <c r="AU43" s="10">
        <v>158.30000000000001</v>
      </c>
      <c r="AV43" s="15">
        <v>1</v>
      </c>
      <c r="AW43" s="14">
        <v>60.1</v>
      </c>
      <c r="AX43" s="10">
        <v>60.1</v>
      </c>
      <c r="AY43" s="10">
        <v>60.1</v>
      </c>
      <c r="AZ43" s="15">
        <v>1</v>
      </c>
      <c r="BA43" s="14">
        <v>90</v>
      </c>
      <c r="BB43" s="10">
        <v>94</v>
      </c>
      <c r="BC43" s="15">
        <v>95</v>
      </c>
      <c r="BD43" s="14">
        <v>77</v>
      </c>
      <c r="BE43" s="10">
        <v>71</v>
      </c>
      <c r="BF43" s="15">
        <v>79</v>
      </c>
      <c r="BG43" s="14">
        <v>67</v>
      </c>
      <c r="BH43" s="10">
        <v>85</v>
      </c>
      <c r="BI43" s="10">
        <v>78</v>
      </c>
      <c r="BJ43" s="15" t="s">
        <v>1</v>
      </c>
      <c r="BK43" s="14" t="s">
        <v>4</v>
      </c>
      <c r="BL43" s="15" t="s">
        <v>4</v>
      </c>
      <c r="BM43" s="14" t="s">
        <v>4</v>
      </c>
      <c r="BN43" s="15" t="s">
        <v>4</v>
      </c>
      <c r="BO43" s="19">
        <v>4.8</v>
      </c>
      <c r="BP43" s="9">
        <v>42999</v>
      </c>
      <c r="BQ43" s="20">
        <v>0.52083333333333337</v>
      </c>
      <c r="BR43" s="20" t="s">
        <v>165</v>
      </c>
      <c r="BS43" s="14">
        <v>158.5</v>
      </c>
      <c r="BT43" s="10">
        <v>158.5</v>
      </c>
      <c r="BU43" s="10">
        <v>158.5</v>
      </c>
      <c r="BV43" s="15">
        <v>1</v>
      </c>
      <c r="BW43" s="14">
        <v>60.6</v>
      </c>
      <c r="BX43" s="10">
        <v>60.6</v>
      </c>
      <c r="BY43" s="10">
        <v>60.6</v>
      </c>
      <c r="BZ43" s="15">
        <v>1</v>
      </c>
      <c r="CA43" s="14">
        <v>93</v>
      </c>
      <c r="CB43" s="10">
        <v>90</v>
      </c>
      <c r="CC43" s="15">
        <v>97</v>
      </c>
      <c r="CD43" s="14">
        <v>65</v>
      </c>
      <c r="CE43" s="10">
        <v>70</v>
      </c>
      <c r="CF43" s="7">
        <v>68</v>
      </c>
      <c r="CG43" s="5">
        <v>77</v>
      </c>
      <c r="CH43" s="6">
        <v>84</v>
      </c>
      <c r="CI43" s="7">
        <v>79</v>
      </c>
      <c r="CJ43" s="3" t="s">
        <v>1</v>
      </c>
      <c r="CK43" s="5">
        <v>6</v>
      </c>
      <c r="CL43" s="7" t="s">
        <v>4</v>
      </c>
      <c r="CM43" s="5" t="s">
        <v>4</v>
      </c>
      <c r="CN43" s="7" t="s">
        <v>4</v>
      </c>
      <c r="CO43" s="19">
        <v>5.2</v>
      </c>
      <c r="CP43" s="9">
        <v>43174</v>
      </c>
      <c r="CQ43" s="20">
        <v>0.49861111111111112</v>
      </c>
      <c r="CR43" s="20" t="s">
        <v>182</v>
      </c>
      <c r="CS43" s="14">
        <v>158.4</v>
      </c>
      <c r="CT43" s="10">
        <v>158.19999999999999</v>
      </c>
      <c r="CU43" s="10">
        <v>158.30000000000001</v>
      </c>
      <c r="CV43" s="15">
        <v>1</v>
      </c>
      <c r="CW43" s="14">
        <v>61.2</v>
      </c>
      <c r="CX43" s="10">
        <v>61.2</v>
      </c>
      <c r="CY43" s="10">
        <v>61.2</v>
      </c>
      <c r="CZ43" s="15">
        <v>1</v>
      </c>
      <c r="DA43" s="14">
        <v>96</v>
      </c>
      <c r="DB43" s="10">
        <v>105</v>
      </c>
      <c r="DC43" s="15">
        <v>94</v>
      </c>
      <c r="DD43" s="14">
        <v>73</v>
      </c>
      <c r="DE43" s="10">
        <v>79</v>
      </c>
      <c r="DF43" s="7">
        <v>67</v>
      </c>
      <c r="DG43" s="5">
        <v>69</v>
      </c>
      <c r="DH43" s="6">
        <v>79</v>
      </c>
      <c r="DI43" s="7">
        <v>99</v>
      </c>
      <c r="DJ43" s="3" t="s">
        <v>1</v>
      </c>
      <c r="DK43" s="5">
        <v>6</v>
      </c>
      <c r="DL43" s="7">
        <v>0.16</v>
      </c>
      <c r="DM43" s="5" t="s">
        <v>4</v>
      </c>
      <c r="DN43" s="7" t="s">
        <v>4</v>
      </c>
      <c r="DO43" s="19">
        <v>5.2</v>
      </c>
    </row>
    <row r="44" spans="1:119">
      <c r="A44" s="3">
        <v>43</v>
      </c>
      <c r="B44" s="5" t="s">
        <v>39</v>
      </c>
      <c r="C44" s="4">
        <v>42762</v>
      </c>
      <c r="D44" s="8">
        <v>0.45833333333333331</v>
      </c>
      <c r="E44" s="80" t="s">
        <v>74</v>
      </c>
      <c r="F44" s="17">
        <v>162.69999999999999</v>
      </c>
      <c r="G44" s="18">
        <v>162.69999999999999</v>
      </c>
      <c r="H44" s="18">
        <v>162.9</v>
      </c>
      <c r="I44" s="7">
        <v>1</v>
      </c>
      <c r="J44" s="17">
        <v>121.4</v>
      </c>
      <c r="K44" s="18">
        <v>120.2</v>
      </c>
      <c r="L44" s="18">
        <v>120.2</v>
      </c>
      <c r="M44" s="7">
        <v>1</v>
      </c>
      <c r="N44" s="5">
        <v>141</v>
      </c>
      <c r="O44" s="6">
        <v>145</v>
      </c>
      <c r="P44" s="7">
        <v>123</v>
      </c>
      <c r="Q44" s="5">
        <v>104</v>
      </c>
      <c r="R44" s="6">
        <v>104</v>
      </c>
      <c r="S44" s="7">
        <v>98</v>
      </c>
      <c r="T44" s="5">
        <v>91</v>
      </c>
      <c r="U44" s="6">
        <v>86</v>
      </c>
      <c r="V44" s="7">
        <v>87</v>
      </c>
      <c r="W44" s="3" t="s">
        <v>2</v>
      </c>
      <c r="X44" s="17">
        <v>0.5</v>
      </c>
      <c r="Y44" s="16" t="s">
        <v>4</v>
      </c>
      <c r="Z44" s="5" t="s">
        <v>4</v>
      </c>
      <c r="AA44" s="7" t="s">
        <v>4</v>
      </c>
      <c r="AB44" s="11">
        <v>4.9000000000000004</v>
      </c>
      <c r="AC44" s="9">
        <v>42769</v>
      </c>
      <c r="AD44" s="8">
        <v>0.5</v>
      </c>
      <c r="AE44" s="7" t="s">
        <v>54</v>
      </c>
      <c r="AF44" s="5">
        <v>123</v>
      </c>
      <c r="AG44" s="6">
        <v>129</v>
      </c>
      <c r="AH44" s="7">
        <v>129</v>
      </c>
      <c r="AI44" s="5">
        <v>96</v>
      </c>
      <c r="AJ44" s="6">
        <v>96</v>
      </c>
      <c r="AK44" s="7">
        <v>97</v>
      </c>
      <c r="AL44" s="5">
        <v>82</v>
      </c>
      <c r="AM44" s="6">
        <v>83</v>
      </c>
      <c r="AN44" s="7">
        <v>86</v>
      </c>
      <c r="AO44" s="12" t="s">
        <v>2</v>
      </c>
      <c r="AP44" s="9">
        <v>42811</v>
      </c>
      <c r="AQ44" s="8">
        <v>0.52083333333333337</v>
      </c>
      <c r="AR44" s="8" t="s">
        <v>88</v>
      </c>
      <c r="AS44" s="10">
        <v>161.4</v>
      </c>
      <c r="AT44" s="10">
        <v>161.19999999999999</v>
      </c>
      <c r="AU44" s="10">
        <v>161.1</v>
      </c>
      <c r="AV44" s="15">
        <v>1</v>
      </c>
      <c r="AW44" s="14">
        <v>121.4</v>
      </c>
      <c r="AX44" s="10">
        <v>121.4</v>
      </c>
      <c r="AY44" s="10">
        <v>121.4</v>
      </c>
      <c r="AZ44" s="15">
        <v>1</v>
      </c>
      <c r="BA44" s="14">
        <v>136</v>
      </c>
      <c r="BB44" s="10">
        <v>127</v>
      </c>
      <c r="BC44" s="15">
        <v>130</v>
      </c>
      <c r="BD44" s="14">
        <v>106</v>
      </c>
      <c r="BE44" s="10">
        <v>103</v>
      </c>
      <c r="BF44" s="15">
        <v>102</v>
      </c>
      <c r="BG44" s="14">
        <v>90</v>
      </c>
      <c r="BH44" s="10">
        <v>89</v>
      </c>
      <c r="BI44" s="10">
        <v>91</v>
      </c>
      <c r="BJ44" s="15" t="s">
        <v>2</v>
      </c>
      <c r="BK44" s="14" t="s">
        <v>4</v>
      </c>
      <c r="BL44" s="15">
        <v>0</v>
      </c>
      <c r="BM44" s="14" t="s">
        <v>4</v>
      </c>
      <c r="BN44" s="15" t="s">
        <v>4</v>
      </c>
      <c r="BO44" s="19">
        <v>5</v>
      </c>
      <c r="BP44" s="9">
        <v>42999</v>
      </c>
      <c r="BQ44" s="20">
        <v>0.47222222222222227</v>
      </c>
      <c r="BR44" s="20" t="s">
        <v>167</v>
      </c>
      <c r="BS44" s="14">
        <v>162.4</v>
      </c>
      <c r="BT44" s="10">
        <v>162.5</v>
      </c>
      <c r="BU44" s="10">
        <v>162.5</v>
      </c>
      <c r="BV44" s="15">
        <v>1</v>
      </c>
      <c r="BW44" s="14">
        <v>116.4</v>
      </c>
      <c r="BX44" s="10">
        <v>116.4</v>
      </c>
      <c r="BY44" s="10">
        <v>116.4</v>
      </c>
      <c r="BZ44" s="15">
        <v>1</v>
      </c>
      <c r="CA44" s="14">
        <v>145</v>
      </c>
      <c r="CB44" s="10">
        <v>127</v>
      </c>
      <c r="CC44" s="15">
        <v>134</v>
      </c>
      <c r="CD44" s="14">
        <v>96</v>
      </c>
      <c r="CE44" s="10">
        <v>92</v>
      </c>
      <c r="CF44" s="7">
        <v>92</v>
      </c>
      <c r="CG44" s="5">
        <v>90</v>
      </c>
      <c r="CH44" s="6">
        <v>88</v>
      </c>
      <c r="CI44" s="7">
        <v>88</v>
      </c>
      <c r="CJ44" s="3" t="s">
        <v>2</v>
      </c>
      <c r="CK44" s="5" t="s">
        <v>4</v>
      </c>
      <c r="CL44" s="7" t="s">
        <v>4</v>
      </c>
      <c r="CM44" s="5" t="s">
        <v>4</v>
      </c>
      <c r="CN44" s="7" t="s">
        <v>4</v>
      </c>
      <c r="CO44" s="19">
        <v>5.6</v>
      </c>
      <c r="CP44" s="9">
        <v>43175</v>
      </c>
      <c r="CQ44" s="20">
        <v>0.39583333333333331</v>
      </c>
      <c r="CR44" s="20" t="s">
        <v>183</v>
      </c>
      <c r="CS44" s="14">
        <v>162.4</v>
      </c>
      <c r="CT44" s="10">
        <v>162.30000000000001</v>
      </c>
      <c r="CU44" s="10">
        <v>162.30000000000001</v>
      </c>
      <c r="CV44" s="15">
        <v>1</v>
      </c>
      <c r="CW44" s="14">
        <v>121.7</v>
      </c>
      <c r="CX44" s="10">
        <v>121.7</v>
      </c>
      <c r="CY44" s="10">
        <v>121.7</v>
      </c>
      <c r="CZ44" s="15">
        <v>1</v>
      </c>
      <c r="DA44" s="14">
        <v>134</v>
      </c>
      <c r="DB44" s="10">
        <v>144</v>
      </c>
      <c r="DC44" s="15">
        <v>131</v>
      </c>
      <c r="DD44" s="14">
        <v>97</v>
      </c>
      <c r="DE44" s="10">
        <v>92</v>
      </c>
      <c r="DF44" s="7">
        <v>100</v>
      </c>
      <c r="DG44" s="5">
        <v>92</v>
      </c>
      <c r="DH44" s="6">
        <v>90</v>
      </c>
      <c r="DI44" s="7">
        <v>97</v>
      </c>
      <c r="DJ44" s="3" t="s">
        <v>2</v>
      </c>
      <c r="DK44" s="5" t="s">
        <v>4</v>
      </c>
      <c r="DL44" s="7" t="s">
        <v>4</v>
      </c>
      <c r="DM44" s="5" t="s">
        <v>4</v>
      </c>
      <c r="DN44" s="7" t="s">
        <v>4</v>
      </c>
      <c r="DO44" s="19">
        <v>5.0999999999999996</v>
      </c>
    </row>
    <row r="45" spans="1:119">
      <c r="A45" s="3">
        <v>44</v>
      </c>
      <c r="B45" s="5" t="s">
        <v>39</v>
      </c>
      <c r="C45" s="4">
        <v>42762</v>
      </c>
      <c r="D45" s="8">
        <v>0.4861111111111111</v>
      </c>
      <c r="E45" s="80" t="s">
        <v>78</v>
      </c>
      <c r="F45" s="17">
        <v>155.5</v>
      </c>
      <c r="G45" s="18">
        <v>155.1</v>
      </c>
      <c r="H45" s="18">
        <v>155.4</v>
      </c>
      <c r="I45" s="7">
        <v>1</v>
      </c>
      <c r="J45" s="17">
        <v>63.6</v>
      </c>
      <c r="K45" s="18">
        <v>63.6</v>
      </c>
      <c r="L45" s="18">
        <v>63.6</v>
      </c>
      <c r="M45" s="7">
        <v>1</v>
      </c>
      <c r="N45" s="5">
        <v>116</v>
      </c>
      <c r="O45" s="6">
        <v>113</v>
      </c>
      <c r="P45" s="7">
        <v>110</v>
      </c>
      <c r="Q45" s="5">
        <v>76</v>
      </c>
      <c r="R45" s="6">
        <v>77</v>
      </c>
      <c r="S45" s="7">
        <v>68</v>
      </c>
      <c r="T45" s="5">
        <v>61</v>
      </c>
      <c r="U45" s="6">
        <v>68</v>
      </c>
      <c r="V45" s="7">
        <v>64</v>
      </c>
      <c r="W45" s="3" t="s">
        <v>1</v>
      </c>
      <c r="X45" s="17" t="s">
        <v>4</v>
      </c>
      <c r="Y45" s="16">
        <v>1.6</v>
      </c>
      <c r="Z45" s="5" t="s">
        <v>4</v>
      </c>
      <c r="AA45" s="7" t="s">
        <v>4</v>
      </c>
      <c r="AB45" s="11">
        <v>5.6</v>
      </c>
      <c r="AC45" s="9">
        <v>42769</v>
      </c>
      <c r="AD45" s="8">
        <v>0.5</v>
      </c>
      <c r="AE45" s="7" t="s">
        <v>54</v>
      </c>
      <c r="AF45" s="5">
        <v>106</v>
      </c>
      <c r="AG45" s="6">
        <v>102</v>
      </c>
      <c r="AH45" s="7">
        <v>103</v>
      </c>
      <c r="AI45" s="5">
        <v>67</v>
      </c>
      <c r="AJ45" s="6">
        <v>63</v>
      </c>
      <c r="AK45" s="7">
        <v>68</v>
      </c>
      <c r="AL45" s="5">
        <v>68</v>
      </c>
      <c r="AM45" s="6">
        <v>69</v>
      </c>
      <c r="AN45" s="7">
        <v>71</v>
      </c>
      <c r="AO45" s="12" t="s">
        <v>1</v>
      </c>
      <c r="AP45" s="9">
        <v>42811</v>
      </c>
      <c r="AQ45" s="8">
        <v>0.47916666666666669</v>
      </c>
      <c r="AR45" s="8" t="s">
        <v>88</v>
      </c>
      <c r="AS45" s="10">
        <v>153.5</v>
      </c>
      <c r="AT45" s="10">
        <v>155.4</v>
      </c>
      <c r="AU45" s="10">
        <v>153.30000000000001</v>
      </c>
      <c r="AV45" s="15">
        <v>1</v>
      </c>
      <c r="AW45" s="14">
        <v>63.5</v>
      </c>
      <c r="AX45" s="10">
        <v>63.5</v>
      </c>
      <c r="AY45" s="10">
        <v>63.5</v>
      </c>
      <c r="AZ45" s="15">
        <v>1</v>
      </c>
      <c r="BA45" s="14">
        <v>115</v>
      </c>
      <c r="BB45" s="10">
        <v>111</v>
      </c>
      <c r="BC45" s="15">
        <v>105</v>
      </c>
      <c r="BD45" s="14">
        <v>67</v>
      </c>
      <c r="BE45" s="10">
        <v>66</v>
      </c>
      <c r="BF45" s="15">
        <v>79</v>
      </c>
      <c r="BG45" s="14">
        <v>73</v>
      </c>
      <c r="BH45" s="10">
        <v>70</v>
      </c>
      <c r="BI45" s="10">
        <v>77</v>
      </c>
      <c r="BJ45" s="15" t="s">
        <v>1</v>
      </c>
      <c r="BK45" s="14">
        <v>4</v>
      </c>
      <c r="BL45" s="15">
        <v>0.5</v>
      </c>
      <c r="BM45" s="14" t="s">
        <v>4</v>
      </c>
      <c r="BN45" s="15" t="s">
        <v>4</v>
      </c>
      <c r="BO45" s="19">
        <v>5.6</v>
      </c>
      <c r="BP45" s="9">
        <v>43000</v>
      </c>
      <c r="BQ45" s="20">
        <v>0.45624999999999999</v>
      </c>
      <c r="BR45" s="20" t="s">
        <v>168</v>
      </c>
      <c r="BS45" s="14">
        <v>155.5</v>
      </c>
      <c r="BT45" s="10">
        <v>155.5</v>
      </c>
      <c r="BU45" s="10">
        <v>155.5</v>
      </c>
      <c r="BV45" s="15">
        <v>1</v>
      </c>
      <c r="BW45" s="14">
        <v>65.099999999999994</v>
      </c>
      <c r="BX45" s="10">
        <v>65.099999999999994</v>
      </c>
      <c r="BY45" s="10">
        <v>65.099999999999994</v>
      </c>
      <c r="BZ45" s="15">
        <v>1</v>
      </c>
      <c r="CA45" s="14">
        <v>110</v>
      </c>
      <c r="CB45" s="10">
        <v>108</v>
      </c>
      <c r="CC45" s="15">
        <v>106</v>
      </c>
      <c r="CD45" s="14">
        <v>72</v>
      </c>
      <c r="CE45" s="10">
        <v>75</v>
      </c>
      <c r="CF45" s="7">
        <v>75</v>
      </c>
      <c r="CG45" s="5">
        <v>65</v>
      </c>
      <c r="CH45" s="6">
        <v>67</v>
      </c>
      <c r="CI45" s="7">
        <v>65</v>
      </c>
      <c r="CJ45" s="3" t="s">
        <v>1</v>
      </c>
      <c r="CK45" s="5">
        <v>0.5</v>
      </c>
      <c r="CL45" s="7">
        <v>0.16666666666666666</v>
      </c>
      <c r="CM45" s="5" t="s">
        <v>4</v>
      </c>
      <c r="CN45" s="7" t="s">
        <v>4</v>
      </c>
      <c r="CO45" s="19">
        <v>6</v>
      </c>
      <c r="CP45" s="9">
        <v>43174</v>
      </c>
      <c r="CQ45" s="20">
        <v>0.49861111111111112</v>
      </c>
      <c r="CR45" s="20" t="s">
        <v>182</v>
      </c>
      <c r="CS45" s="14">
        <v>155.80000000000001</v>
      </c>
      <c r="CT45" s="10">
        <v>155.80000000000001</v>
      </c>
      <c r="CU45" s="10">
        <v>155.9</v>
      </c>
      <c r="CV45" s="15">
        <v>1</v>
      </c>
      <c r="CW45" s="14">
        <v>60.7</v>
      </c>
      <c r="CX45" s="10">
        <v>60.7</v>
      </c>
      <c r="CY45" s="10">
        <v>60.7</v>
      </c>
      <c r="CZ45" s="15">
        <v>1</v>
      </c>
      <c r="DA45" s="14">
        <v>109</v>
      </c>
      <c r="DB45" s="10">
        <v>121</v>
      </c>
      <c r="DC45" s="15">
        <v>113</v>
      </c>
      <c r="DD45" s="14">
        <v>75</v>
      </c>
      <c r="DE45" s="10">
        <v>77</v>
      </c>
      <c r="DF45" s="7">
        <v>75</v>
      </c>
      <c r="DG45" s="5">
        <v>74</v>
      </c>
      <c r="DH45" s="6">
        <v>69</v>
      </c>
      <c r="DI45" s="7">
        <v>78</v>
      </c>
      <c r="DJ45" s="3" t="s">
        <v>1</v>
      </c>
      <c r="DK45" s="5">
        <v>0.16</v>
      </c>
      <c r="DL45" s="7">
        <v>0.01</v>
      </c>
      <c r="DM45" s="5" t="s">
        <v>4</v>
      </c>
      <c r="DN45" s="7" t="s">
        <v>4</v>
      </c>
      <c r="DO45" s="19">
        <v>5.3</v>
      </c>
    </row>
    <row r="46" spans="1:119">
      <c r="A46" s="3">
        <v>45</v>
      </c>
      <c r="B46" s="5" t="s">
        <v>39</v>
      </c>
      <c r="C46" s="4">
        <v>42762</v>
      </c>
      <c r="D46" s="8">
        <v>0.47916666666666669</v>
      </c>
      <c r="E46" s="80" t="s">
        <v>78</v>
      </c>
      <c r="F46" s="17">
        <v>164.6</v>
      </c>
      <c r="G46" s="18">
        <v>165.1</v>
      </c>
      <c r="H46" s="18">
        <v>165.1</v>
      </c>
      <c r="I46" s="7">
        <v>1</v>
      </c>
      <c r="J46" s="17">
        <v>82.7</v>
      </c>
      <c r="K46" s="18">
        <v>82.7</v>
      </c>
      <c r="L46" s="18">
        <v>82.7</v>
      </c>
      <c r="M46" s="7">
        <v>1</v>
      </c>
      <c r="N46" s="5">
        <v>117</v>
      </c>
      <c r="O46" s="6">
        <v>108</v>
      </c>
      <c r="P46" s="7">
        <v>118</v>
      </c>
      <c r="Q46" s="5">
        <v>79</v>
      </c>
      <c r="R46" s="6">
        <v>78</v>
      </c>
      <c r="S46" s="7">
        <v>81</v>
      </c>
      <c r="T46" s="5">
        <v>46</v>
      </c>
      <c r="U46" s="6">
        <v>49</v>
      </c>
      <c r="V46" s="7">
        <v>54</v>
      </c>
      <c r="W46" s="3" t="s">
        <v>2</v>
      </c>
      <c r="X46" s="17">
        <v>2</v>
      </c>
      <c r="Y46" s="16">
        <v>3</v>
      </c>
      <c r="Z46" s="5" t="s">
        <v>4</v>
      </c>
      <c r="AA46" s="7" t="s">
        <v>4</v>
      </c>
      <c r="AB46" s="11">
        <v>5.7</v>
      </c>
      <c r="AC46" s="9">
        <v>42768</v>
      </c>
      <c r="AD46" s="8">
        <v>0.45833333333333331</v>
      </c>
      <c r="AE46" s="7" t="s">
        <v>6</v>
      </c>
      <c r="AF46" s="5">
        <v>106</v>
      </c>
      <c r="AG46" s="6">
        <v>111</v>
      </c>
      <c r="AH46" s="7">
        <v>115</v>
      </c>
      <c r="AI46" s="5">
        <v>78</v>
      </c>
      <c r="AJ46" s="6">
        <v>74</v>
      </c>
      <c r="AK46" s="7">
        <v>92</v>
      </c>
      <c r="AL46" s="5">
        <v>57</v>
      </c>
      <c r="AM46" s="6">
        <v>60</v>
      </c>
      <c r="AN46" s="7">
        <v>71</v>
      </c>
      <c r="AO46" s="12" t="s">
        <v>2</v>
      </c>
      <c r="AP46" s="9">
        <v>42810</v>
      </c>
      <c r="AQ46" s="8">
        <v>0.48680555555555555</v>
      </c>
      <c r="AR46" s="8" t="s">
        <v>89</v>
      </c>
      <c r="AS46" s="10">
        <v>165.2</v>
      </c>
      <c r="AT46" s="10">
        <v>165</v>
      </c>
      <c r="AU46" s="10">
        <v>165</v>
      </c>
      <c r="AV46" s="15">
        <v>1</v>
      </c>
      <c r="AW46" s="14">
        <v>82.8</v>
      </c>
      <c r="AX46" s="10">
        <v>82.8</v>
      </c>
      <c r="AY46" s="10">
        <v>82.8</v>
      </c>
      <c r="AZ46" s="15">
        <v>1</v>
      </c>
      <c r="BA46" s="14">
        <v>123</v>
      </c>
      <c r="BB46" s="10">
        <v>118</v>
      </c>
      <c r="BC46" s="15">
        <v>104</v>
      </c>
      <c r="BD46" s="14">
        <v>78</v>
      </c>
      <c r="BE46" s="10">
        <v>77</v>
      </c>
      <c r="BF46" s="15">
        <v>73</v>
      </c>
      <c r="BG46" s="14">
        <v>53</v>
      </c>
      <c r="BH46" s="10">
        <v>58</v>
      </c>
      <c r="BI46" s="10">
        <v>56</v>
      </c>
      <c r="BJ46" s="15" t="s">
        <v>2</v>
      </c>
      <c r="BK46" s="14">
        <v>1</v>
      </c>
      <c r="BL46" s="15" t="s">
        <v>4</v>
      </c>
      <c r="BM46" s="14" t="s">
        <v>4</v>
      </c>
      <c r="BN46" s="15" t="s">
        <v>4</v>
      </c>
      <c r="BO46" s="19">
        <v>5.6</v>
      </c>
      <c r="BP46" s="9">
        <v>43000</v>
      </c>
      <c r="BQ46" s="20">
        <v>0.58333333333333337</v>
      </c>
      <c r="BR46" s="20" t="s">
        <v>95</v>
      </c>
      <c r="BS46" s="14">
        <v>164.9</v>
      </c>
      <c r="BT46" s="10">
        <v>164.9</v>
      </c>
      <c r="BU46" s="10">
        <v>164.8</v>
      </c>
      <c r="BV46" s="15">
        <v>1</v>
      </c>
      <c r="BW46" s="14">
        <v>83.4</v>
      </c>
      <c r="BX46" s="10">
        <v>83.4</v>
      </c>
      <c r="BY46" s="10">
        <v>83.4</v>
      </c>
      <c r="BZ46" s="15">
        <v>1</v>
      </c>
      <c r="CA46" s="14">
        <v>112</v>
      </c>
      <c r="CB46" s="10">
        <v>113</v>
      </c>
      <c r="CC46" s="15">
        <v>110</v>
      </c>
      <c r="CD46" s="14">
        <v>98</v>
      </c>
      <c r="CE46" s="10">
        <v>90</v>
      </c>
      <c r="CF46" s="7">
        <v>88</v>
      </c>
      <c r="CG46" s="5">
        <v>83</v>
      </c>
      <c r="CH46" s="6">
        <v>68</v>
      </c>
      <c r="CI46" s="7">
        <v>69</v>
      </c>
      <c r="CJ46" s="3" t="s">
        <v>2</v>
      </c>
      <c r="CK46" s="5">
        <v>0.75</v>
      </c>
      <c r="CL46" s="7" t="s">
        <v>4</v>
      </c>
      <c r="CM46" s="5" t="s">
        <v>4</v>
      </c>
      <c r="CN46" s="7" t="s">
        <v>4</v>
      </c>
      <c r="CO46" s="19">
        <v>5.6</v>
      </c>
      <c r="CP46" s="9">
        <v>43175</v>
      </c>
      <c r="CQ46" s="20">
        <v>0.48958333333333331</v>
      </c>
      <c r="CR46" s="20" t="s">
        <v>184</v>
      </c>
      <c r="CS46" s="14">
        <v>166</v>
      </c>
      <c r="CT46" s="10">
        <v>166</v>
      </c>
      <c r="CU46" s="10">
        <v>165.9</v>
      </c>
      <c r="CV46" s="15">
        <v>1</v>
      </c>
      <c r="CW46" s="14">
        <v>79.5</v>
      </c>
      <c r="CX46" s="10">
        <v>79.5</v>
      </c>
      <c r="CY46" s="10">
        <v>79.5</v>
      </c>
      <c r="CZ46" s="15">
        <v>1</v>
      </c>
      <c r="DA46" s="14">
        <v>123</v>
      </c>
      <c r="DB46" s="10">
        <v>128</v>
      </c>
      <c r="DC46" s="15">
        <v>130</v>
      </c>
      <c r="DD46" s="14">
        <v>96</v>
      </c>
      <c r="DE46" s="10">
        <v>92</v>
      </c>
      <c r="DF46" s="7">
        <v>100</v>
      </c>
      <c r="DG46" s="5">
        <v>81</v>
      </c>
      <c r="DH46" s="6">
        <v>70</v>
      </c>
      <c r="DI46" s="7">
        <v>77</v>
      </c>
      <c r="DJ46" s="3" t="s">
        <v>2</v>
      </c>
      <c r="DK46" s="5">
        <v>0.5</v>
      </c>
      <c r="DL46" s="7">
        <v>3</v>
      </c>
      <c r="DM46" s="5" t="s">
        <v>4</v>
      </c>
      <c r="DN46" s="7" t="s">
        <v>4</v>
      </c>
      <c r="DO46" s="19">
        <v>5.3</v>
      </c>
    </row>
    <row r="47" spans="1:119">
      <c r="A47" s="3">
        <v>46</v>
      </c>
      <c r="B47" s="5" t="s">
        <v>39</v>
      </c>
      <c r="C47" s="4">
        <v>42762</v>
      </c>
      <c r="D47" s="8">
        <v>0.49305555555555558</v>
      </c>
      <c r="E47" s="80" t="s">
        <v>79</v>
      </c>
      <c r="F47" s="17">
        <v>154.5</v>
      </c>
      <c r="G47" s="18">
        <v>154.4</v>
      </c>
      <c r="H47" s="18">
        <v>154.6</v>
      </c>
      <c r="I47" s="7">
        <v>1</v>
      </c>
      <c r="J47" s="17">
        <v>65.3</v>
      </c>
      <c r="K47" s="18">
        <v>65.3</v>
      </c>
      <c r="L47" s="18">
        <v>65.3</v>
      </c>
      <c r="M47" s="7">
        <v>1</v>
      </c>
      <c r="N47" s="5">
        <v>117</v>
      </c>
      <c r="O47" s="6">
        <v>115</v>
      </c>
      <c r="P47" s="7">
        <v>112</v>
      </c>
      <c r="Q47" s="5">
        <v>78</v>
      </c>
      <c r="R47" s="6">
        <v>81</v>
      </c>
      <c r="S47" s="7">
        <v>67</v>
      </c>
      <c r="T47" s="5">
        <v>78</v>
      </c>
      <c r="U47" s="6">
        <v>83</v>
      </c>
      <c r="V47" s="7">
        <v>81</v>
      </c>
      <c r="W47" s="3" t="s">
        <v>1</v>
      </c>
      <c r="X47" s="17" t="s">
        <v>4</v>
      </c>
      <c r="Y47" s="16">
        <v>1</v>
      </c>
      <c r="Z47" s="5" t="s">
        <v>4</v>
      </c>
      <c r="AA47" s="7" t="s">
        <v>4</v>
      </c>
      <c r="AB47" s="11">
        <v>5.2</v>
      </c>
      <c r="AC47" s="9">
        <v>42769</v>
      </c>
      <c r="AD47" s="8">
        <v>0.5</v>
      </c>
      <c r="AE47" s="7" t="s">
        <v>54</v>
      </c>
      <c r="AF47" s="5">
        <v>109</v>
      </c>
      <c r="AG47" s="6">
        <v>120</v>
      </c>
      <c r="AH47" s="7">
        <v>105</v>
      </c>
      <c r="AI47" s="5">
        <v>76</v>
      </c>
      <c r="AJ47" s="6">
        <v>78</v>
      </c>
      <c r="AK47" s="7">
        <v>75</v>
      </c>
      <c r="AL47" s="5">
        <v>75</v>
      </c>
      <c r="AM47" s="6">
        <v>78</v>
      </c>
      <c r="AN47" s="7">
        <v>75</v>
      </c>
      <c r="AO47" s="12" t="s">
        <v>1</v>
      </c>
      <c r="AP47" s="9">
        <v>42811</v>
      </c>
      <c r="AQ47" s="8">
        <v>0.4375</v>
      </c>
      <c r="AR47" s="8" t="s">
        <v>88</v>
      </c>
      <c r="AS47" s="10">
        <v>154.9</v>
      </c>
      <c r="AT47" s="10">
        <v>155</v>
      </c>
      <c r="AU47" s="10">
        <v>154.9</v>
      </c>
      <c r="AV47" s="15">
        <v>1</v>
      </c>
      <c r="AW47" s="14">
        <v>65.599999999999994</v>
      </c>
      <c r="AX47" s="10">
        <v>64.7</v>
      </c>
      <c r="AY47" s="10">
        <v>64.7</v>
      </c>
      <c r="AZ47" s="15">
        <v>1</v>
      </c>
      <c r="BA47" s="14">
        <v>106</v>
      </c>
      <c r="BB47" s="10">
        <v>101</v>
      </c>
      <c r="BC47" s="15">
        <v>102</v>
      </c>
      <c r="BD47" s="14">
        <v>75</v>
      </c>
      <c r="BE47" s="10">
        <v>70</v>
      </c>
      <c r="BF47" s="15">
        <v>75</v>
      </c>
      <c r="BG47" s="14">
        <v>76</v>
      </c>
      <c r="BH47" s="10">
        <v>80</v>
      </c>
      <c r="BI47" s="10">
        <v>91</v>
      </c>
      <c r="BJ47" s="15" t="s">
        <v>1</v>
      </c>
      <c r="BK47" s="14" t="s">
        <v>4</v>
      </c>
      <c r="BL47" s="15">
        <v>1</v>
      </c>
      <c r="BM47" s="14" t="s">
        <v>4</v>
      </c>
      <c r="BN47" s="15" t="s">
        <v>4</v>
      </c>
      <c r="BO47" s="19">
        <v>5.3</v>
      </c>
      <c r="BP47" s="9">
        <v>43000</v>
      </c>
      <c r="BQ47" s="20">
        <v>0.4375</v>
      </c>
      <c r="BR47" s="20" t="s">
        <v>169</v>
      </c>
      <c r="BS47" s="14">
        <v>153.19999999999999</v>
      </c>
      <c r="BT47" s="10">
        <v>154</v>
      </c>
      <c r="BU47" s="10">
        <v>154</v>
      </c>
      <c r="BV47" s="15">
        <v>1</v>
      </c>
      <c r="BW47" s="14">
        <v>66.099999999999994</v>
      </c>
      <c r="BX47" s="10">
        <v>65.2</v>
      </c>
      <c r="BY47" s="10">
        <v>65.2</v>
      </c>
      <c r="BZ47" s="15">
        <v>1</v>
      </c>
      <c r="CA47" s="14">
        <v>125</v>
      </c>
      <c r="CB47" s="10">
        <v>112</v>
      </c>
      <c r="CC47" s="15">
        <v>111</v>
      </c>
      <c r="CD47" s="14">
        <v>96</v>
      </c>
      <c r="CE47" s="10">
        <v>88</v>
      </c>
      <c r="CF47" s="7">
        <v>90</v>
      </c>
      <c r="CG47" s="5">
        <v>92</v>
      </c>
      <c r="CH47" s="6">
        <v>96</v>
      </c>
      <c r="CI47" s="7">
        <v>87</v>
      </c>
      <c r="CJ47" s="3" t="s">
        <v>1</v>
      </c>
      <c r="CK47" s="5">
        <v>1</v>
      </c>
      <c r="CL47" s="7">
        <v>0</v>
      </c>
      <c r="CM47" s="5" t="s">
        <v>4</v>
      </c>
      <c r="CN47" s="7" t="s">
        <v>4</v>
      </c>
      <c r="CO47" s="19">
        <v>5.2</v>
      </c>
      <c r="CP47" s="9">
        <v>43174</v>
      </c>
      <c r="CQ47" s="20">
        <v>0.3888888888888889</v>
      </c>
      <c r="CR47" s="20" t="s">
        <v>185</v>
      </c>
      <c r="CS47" s="14">
        <v>155.30000000000001</v>
      </c>
      <c r="CT47" s="10">
        <v>154.80000000000001</v>
      </c>
      <c r="CU47" s="10">
        <v>154.19999999999999</v>
      </c>
      <c r="CV47" s="15">
        <v>1</v>
      </c>
      <c r="CW47" s="14">
        <v>66.099999999999994</v>
      </c>
      <c r="CX47" s="10">
        <v>66.099999999999994</v>
      </c>
      <c r="CY47" s="10">
        <v>66.099999999999994</v>
      </c>
      <c r="CZ47" s="15">
        <v>1</v>
      </c>
      <c r="DA47" s="14">
        <v>99</v>
      </c>
      <c r="DB47" s="10">
        <v>101</v>
      </c>
      <c r="DC47" s="15">
        <v>105</v>
      </c>
      <c r="DD47" s="14">
        <v>65</v>
      </c>
      <c r="DE47" s="10">
        <v>68</v>
      </c>
      <c r="DF47" s="7">
        <v>64</v>
      </c>
      <c r="DG47" s="5">
        <v>73</v>
      </c>
      <c r="DH47" s="6">
        <v>75</v>
      </c>
      <c r="DI47" s="7">
        <v>72</v>
      </c>
      <c r="DJ47" s="3" t="s">
        <v>1</v>
      </c>
      <c r="DK47" s="5" t="s">
        <v>4</v>
      </c>
      <c r="DL47" s="7" t="s">
        <v>4</v>
      </c>
      <c r="DM47" s="5" t="s">
        <v>4</v>
      </c>
      <c r="DN47" s="7" t="s">
        <v>4</v>
      </c>
      <c r="DO47" s="19">
        <v>5.0999999999999996</v>
      </c>
    </row>
    <row r="48" spans="1:119">
      <c r="A48" s="3">
        <v>47</v>
      </c>
      <c r="B48" s="5" t="s">
        <v>39</v>
      </c>
      <c r="C48" s="4">
        <v>42762</v>
      </c>
      <c r="D48" s="8">
        <v>0.52083333333333337</v>
      </c>
      <c r="E48" s="80" t="s">
        <v>74</v>
      </c>
      <c r="F48" s="17">
        <v>184.7</v>
      </c>
      <c r="G48" s="18">
        <v>184.7</v>
      </c>
      <c r="H48" s="18">
        <v>184.9</v>
      </c>
      <c r="I48" s="7">
        <v>1</v>
      </c>
      <c r="J48" s="17">
        <v>127.5</v>
      </c>
      <c r="K48" s="18">
        <v>127.5</v>
      </c>
      <c r="L48" s="18">
        <v>127.5</v>
      </c>
      <c r="M48" s="7">
        <v>1</v>
      </c>
      <c r="N48" s="5">
        <v>133</v>
      </c>
      <c r="O48" s="6">
        <v>136</v>
      </c>
      <c r="P48" s="7">
        <v>132</v>
      </c>
      <c r="Q48" s="5">
        <v>87</v>
      </c>
      <c r="R48" s="6">
        <v>79</v>
      </c>
      <c r="S48" s="7">
        <v>85</v>
      </c>
      <c r="T48" s="5">
        <v>60</v>
      </c>
      <c r="U48" s="6">
        <v>68</v>
      </c>
      <c r="V48" s="7">
        <v>67</v>
      </c>
      <c r="W48" s="3" t="s">
        <v>2</v>
      </c>
      <c r="X48" s="17" t="s">
        <v>4</v>
      </c>
      <c r="Y48" s="16">
        <v>0.75</v>
      </c>
      <c r="Z48" s="5" t="s">
        <v>3</v>
      </c>
      <c r="AA48" s="7" t="s">
        <v>4</v>
      </c>
      <c r="AB48" s="11">
        <v>7.5</v>
      </c>
      <c r="AC48" s="9">
        <v>42769</v>
      </c>
      <c r="AD48" s="8">
        <v>0.5</v>
      </c>
      <c r="AE48" s="7" t="s">
        <v>54</v>
      </c>
      <c r="AF48" s="5">
        <v>131</v>
      </c>
      <c r="AG48" s="6">
        <v>114</v>
      </c>
      <c r="AH48" s="7">
        <v>123</v>
      </c>
      <c r="AI48" s="5">
        <v>82</v>
      </c>
      <c r="AJ48" s="6">
        <v>79</v>
      </c>
      <c r="AK48" s="7">
        <v>80</v>
      </c>
      <c r="AL48" s="5">
        <v>81</v>
      </c>
      <c r="AM48" s="6">
        <v>73</v>
      </c>
      <c r="AN48" s="7">
        <v>66</v>
      </c>
      <c r="AO48" s="12" t="s">
        <v>2</v>
      </c>
      <c r="AP48" s="9">
        <v>42811</v>
      </c>
      <c r="AQ48" s="8">
        <v>0.5</v>
      </c>
      <c r="AR48" s="8" t="s">
        <v>88</v>
      </c>
      <c r="AS48" s="10">
        <v>184.9</v>
      </c>
      <c r="AT48" s="10">
        <v>185.2</v>
      </c>
      <c r="AU48" s="10">
        <v>185.3</v>
      </c>
      <c r="AV48" s="15">
        <v>1</v>
      </c>
      <c r="AW48" s="14">
        <v>126.1</v>
      </c>
      <c r="AX48" s="10">
        <v>126.1</v>
      </c>
      <c r="AY48" s="10">
        <v>126.1</v>
      </c>
      <c r="AZ48" s="15">
        <v>1</v>
      </c>
      <c r="BA48" s="14">
        <v>131</v>
      </c>
      <c r="BB48" s="10">
        <v>129</v>
      </c>
      <c r="BC48" s="15">
        <v>131</v>
      </c>
      <c r="BD48" s="14">
        <v>84</v>
      </c>
      <c r="BE48" s="10">
        <v>80</v>
      </c>
      <c r="BF48" s="15">
        <v>82</v>
      </c>
      <c r="BG48" s="14">
        <v>85</v>
      </c>
      <c r="BH48" s="10">
        <v>85</v>
      </c>
      <c r="BI48" s="10">
        <v>82</v>
      </c>
      <c r="BJ48" s="15" t="s">
        <v>1</v>
      </c>
      <c r="BK48" s="14" t="s">
        <v>4</v>
      </c>
      <c r="BL48" s="15">
        <v>1</v>
      </c>
      <c r="BM48" s="14" t="s">
        <v>3</v>
      </c>
      <c r="BN48" s="15" t="s">
        <v>4</v>
      </c>
      <c r="BO48" s="19">
        <v>7</v>
      </c>
      <c r="BP48" s="9">
        <v>43000</v>
      </c>
      <c r="BQ48" s="20">
        <v>0.41666666666666669</v>
      </c>
      <c r="BR48" s="20" t="s">
        <v>169</v>
      </c>
      <c r="BS48" s="14">
        <v>185.2</v>
      </c>
      <c r="BT48" s="10">
        <v>185.2</v>
      </c>
      <c r="BU48" s="10">
        <v>185.2</v>
      </c>
      <c r="BV48" s="15">
        <v>1</v>
      </c>
      <c r="BW48" s="14">
        <v>121.9</v>
      </c>
      <c r="BX48" s="10">
        <v>121.9</v>
      </c>
      <c r="BY48" s="10">
        <v>121.9</v>
      </c>
      <c r="BZ48" s="15">
        <v>1</v>
      </c>
      <c r="CA48" s="14">
        <v>138</v>
      </c>
      <c r="CB48" s="10">
        <v>139</v>
      </c>
      <c r="CC48" s="15">
        <v>140</v>
      </c>
      <c r="CD48" s="14">
        <v>84</v>
      </c>
      <c r="CE48" s="10">
        <v>89</v>
      </c>
      <c r="CF48" s="7">
        <v>82</v>
      </c>
      <c r="CG48" s="5">
        <v>89</v>
      </c>
      <c r="CH48" s="6">
        <v>92</v>
      </c>
      <c r="CI48" s="7">
        <v>90</v>
      </c>
      <c r="CJ48" s="3" t="s">
        <v>2</v>
      </c>
      <c r="CK48" s="5" t="s">
        <v>4</v>
      </c>
      <c r="CL48" s="7">
        <v>0.75</v>
      </c>
      <c r="CM48" s="5" t="s">
        <v>4</v>
      </c>
      <c r="CN48" s="7" t="s">
        <v>4</v>
      </c>
      <c r="CO48" s="19">
        <v>7.3</v>
      </c>
      <c r="CP48" s="9">
        <v>43174</v>
      </c>
      <c r="CQ48" s="20">
        <v>0.39583333333333331</v>
      </c>
      <c r="CR48" s="20" t="s">
        <v>186</v>
      </c>
      <c r="CS48" s="14">
        <v>185.9</v>
      </c>
      <c r="CT48" s="10">
        <v>186</v>
      </c>
      <c r="CU48" s="10">
        <v>185.8</v>
      </c>
      <c r="CV48" s="15">
        <v>1</v>
      </c>
      <c r="CW48" s="14">
        <v>125.4</v>
      </c>
      <c r="CX48" s="10">
        <v>125.4</v>
      </c>
      <c r="CY48" s="10">
        <v>125.4</v>
      </c>
      <c r="CZ48" s="15">
        <v>1</v>
      </c>
      <c r="DA48" s="14">
        <v>129</v>
      </c>
      <c r="DB48" s="10">
        <v>131</v>
      </c>
      <c r="DC48" s="15">
        <v>129</v>
      </c>
      <c r="DD48" s="14">
        <v>86</v>
      </c>
      <c r="DE48" s="10">
        <v>86</v>
      </c>
      <c r="DF48" s="7">
        <v>87</v>
      </c>
      <c r="DG48" s="5">
        <v>78</v>
      </c>
      <c r="DH48" s="6">
        <v>71</v>
      </c>
      <c r="DI48" s="7">
        <v>71</v>
      </c>
      <c r="DJ48" s="3" t="s">
        <v>2</v>
      </c>
      <c r="DK48" s="5" t="s">
        <v>4</v>
      </c>
      <c r="DL48" s="7">
        <v>0.75</v>
      </c>
      <c r="DM48" s="5" t="s">
        <v>4</v>
      </c>
      <c r="DN48" s="7" t="s">
        <v>4</v>
      </c>
      <c r="DO48" s="19">
        <v>7.6</v>
      </c>
    </row>
    <row r="49" spans="1:119">
      <c r="A49" s="3">
        <v>48</v>
      </c>
      <c r="B49" s="5" t="s">
        <v>39</v>
      </c>
      <c r="C49" s="4">
        <v>42762</v>
      </c>
      <c r="D49" s="8">
        <v>0.45833333333333331</v>
      </c>
      <c r="E49" s="80" t="s">
        <v>78</v>
      </c>
      <c r="F49" s="17">
        <v>169.2</v>
      </c>
      <c r="G49" s="18">
        <v>169.3</v>
      </c>
      <c r="H49" s="18">
        <v>169.1</v>
      </c>
      <c r="I49" s="7">
        <v>1</v>
      </c>
      <c r="J49" s="17">
        <v>87.6</v>
      </c>
      <c r="K49" s="18">
        <v>87.6</v>
      </c>
      <c r="L49" s="18">
        <v>87.6</v>
      </c>
      <c r="M49" s="7">
        <v>1</v>
      </c>
      <c r="N49" s="5">
        <v>114</v>
      </c>
      <c r="O49" s="6">
        <v>114</v>
      </c>
      <c r="P49" s="7">
        <v>110</v>
      </c>
      <c r="Q49" s="5">
        <v>84</v>
      </c>
      <c r="R49" s="6">
        <v>84</v>
      </c>
      <c r="S49" s="7">
        <v>77</v>
      </c>
      <c r="T49" s="5">
        <v>87</v>
      </c>
      <c r="U49" s="6">
        <v>85</v>
      </c>
      <c r="V49" s="7">
        <v>84</v>
      </c>
      <c r="W49" s="3" t="s">
        <v>2</v>
      </c>
      <c r="X49" s="17" t="s">
        <v>4</v>
      </c>
      <c r="Y49" s="16" t="s">
        <v>4</v>
      </c>
      <c r="Z49" s="5" t="s">
        <v>4</v>
      </c>
      <c r="AA49" s="7" t="s">
        <v>4</v>
      </c>
      <c r="AB49" s="11">
        <v>4.7</v>
      </c>
      <c r="AC49" s="9">
        <v>42769</v>
      </c>
      <c r="AD49" s="8">
        <v>0.5</v>
      </c>
      <c r="AE49" s="7" t="s">
        <v>54</v>
      </c>
      <c r="AF49" s="5">
        <v>116</v>
      </c>
      <c r="AG49" s="6">
        <v>115</v>
      </c>
      <c r="AH49" s="7">
        <v>108</v>
      </c>
      <c r="AI49" s="5">
        <v>71</v>
      </c>
      <c r="AJ49" s="6">
        <v>73</v>
      </c>
      <c r="AK49" s="7">
        <v>76</v>
      </c>
      <c r="AL49" s="5">
        <v>81</v>
      </c>
      <c r="AM49" s="6">
        <v>79</v>
      </c>
      <c r="AN49" s="7">
        <v>77</v>
      </c>
      <c r="AO49" s="12" t="s">
        <v>2</v>
      </c>
      <c r="AP49" s="9">
        <v>42811</v>
      </c>
      <c r="AQ49" s="8">
        <v>0.45833333333333331</v>
      </c>
      <c r="AR49" s="8" t="s">
        <v>90</v>
      </c>
      <c r="AS49" s="10">
        <v>169.8</v>
      </c>
      <c r="AT49" s="10">
        <v>169.9</v>
      </c>
      <c r="AU49" s="10">
        <v>169.8</v>
      </c>
      <c r="AV49" s="15">
        <v>1</v>
      </c>
      <c r="AW49" s="14">
        <v>86.9</v>
      </c>
      <c r="AX49" s="10">
        <v>86.9</v>
      </c>
      <c r="AY49" s="10">
        <v>86.9</v>
      </c>
      <c r="AZ49" s="15">
        <v>1</v>
      </c>
      <c r="BA49" s="14">
        <v>115</v>
      </c>
      <c r="BB49" s="10">
        <v>115</v>
      </c>
      <c r="BC49" s="15">
        <v>117</v>
      </c>
      <c r="BD49" s="14">
        <v>70</v>
      </c>
      <c r="BE49" s="10">
        <v>68</v>
      </c>
      <c r="BF49" s="15">
        <v>71</v>
      </c>
      <c r="BG49" s="14">
        <v>89</v>
      </c>
      <c r="BH49" s="10">
        <v>87</v>
      </c>
      <c r="BI49" s="10">
        <v>83</v>
      </c>
      <c r="BJ49" s="15" t="s">
        <v>2</v>
      </c>
      <c r="BK49" s="14" t="s">
        <v>4</v>
      </c>
      <c r="BL49" s="15" t="s">
        <v>4</v>
      </c>
      <c r="BM49" s="14" t="s">
        <v>4</v>
      </c>
      <c r="BN49" s="15" t="s">
        <v>4</v>
      </c>
      <c r="BO49" s="19">
        <v>5.0999999999999996</v>
      </c>
      <c r="BR49" s="20"/>
      <c r="CP49" s="10"/>
      <c r="CQ49" s="20"/>
      <c r="CR49" s="20"/>
      <c r="CS49" s="14"/>
      <c r="CT49" s="10"/>
      <c r="CU49" s="10"/>
      <c r="CV49" s="15"/>
      <c r="CW49" s="14"/>
      <c r="CX49" s="10"/>
      <c r="CY49" s="10"/>
      <c r="CZ49" s="15"/>
      <c r="DA49" s="14"/>
      <c r="DB49" s="10"/>
      <c r="DC49" s="15"/>
      <c r="DD49" s="14"/>
      <c r="DE49" s="10"/>
      <c r="DF49" s="7"/>
      <c r="DG49" s="5"/>
      <c r="DI49" s="7"/>
      <c r="DJ49" s="3"/>
      <c r="DK49" s="5"/>
      <c r="DL49" s="7"/>
      <c r="DM49" s="5"/>
      <c r="DN49" s="7"/>
      <c r="DO49" s="19"/>
    </row>
    <row r="50" spans="1:119">
      <c r="A50" s="3">
        <v>49</v>
      </c>
      <c r="B50" s="5" t="s">
        <v>39</v>
      </c>
      <c r="C50" s="4">
        <v>42762</v>
      </c>
      <c r="D50" s="8">
        <v>0.52916666666666667</v>
      </c>
      <c r="E50" s="80" t="s">
        <v>78</v>
      </c>
      <c r="F50" s="17">
        <v>161.80000000000001</v>
      </c>
      <c r="G50" s="18">
        <v>161.80000000000001</v>
      </c>
      <c r="H50" s="18">
        <v>161.69999999999999</v>
      </c>
      <c r="I50" s="7">
        <v>1</v>
      </c>
      <c r="J50" s="17">
        <v>117.2</v>
      </c>
      <c r="K50" s="18">
        <v>117.2</v>
      </c>
      <c r="L50" s="18">
        <v>117.2</v>
      </c>
      <c r="M50" s="7">
        <v>1</v>
      </c>
      <c r="N50" s="5">
        <v>108</v>
      </c>
      <c r="O50" s="6">
        <v>113</v>
      </c>
      <c r="P50" s="7">
        <v>110</v>
      </c>
      <c r="Q50" s="5">
        <v>72</v>
      </c>
      <c r="R50" s="6">
        <v>68</v>
      </c>
      <c r="S50" s="7">
        <v>71</v>
      </c>
      <c r="T50" s="5">
        <v>61</v>
      </c>
      <c r="U50" s="6">
        <v>59</v>
      </c>
      <c r="V50" s="7">
        <v>59</v>
      </c>
      <c r="W50" s="3" t="s">
        <v>1</v>
      </c>
      <c r="X50" s="17" t="s">
        <v>4</v>
      </c>
      <c r="Y50" s="16" t="s">
        <v>4</v>
      </c>
      <c r="Z50" s="5" t="s">
        <v>4</v>
      </c>
      <c r="AA50" s="7" t="s">
        <v>3</v>
      </c>
      <c r="AB50" s="11">
        <v>9</v>
      </c>
      <c r="AC50" s="9">
        <v>42769</v>
      </c>
      <c r="AD50" s="8">
        <v>0.5</v>
      </c>
      <c r="AE50" s="7" t="s">
        <v>54</v>
      </c>
      <c r="AF50" s="5">
        <v>118</v>
      </c>
      <c r="AG50" s="6">
        <v>126</v>
      </c>
      <c r="AH50" s="7">
        <v>126</v>
      </c>
      <c r="AI50" s="5">
        <v>70</v>
      </c>
      <c r="AJ50" s="6">
        <v>76</v>
      </c>
      <c r="AK50" s="7">
        <v>73</v>
      </c>
      <c r="AL50" s="5">
        <v>68</v>
      </c>
      <c r="AM50" s="6">
        <v>71</v>
      </c>
      <c r="AN50" s="7">
        <v>69</v>
      </c>
      <c r="AO50" s="12" t="s">
        <v>1</v>
      </c>
      <c r="AP50" s="9">
        <v>42811</v>
      </c>
      <c r="AQ50" s="8">
        <v>0.5</v>
      </c>
      <c r="AR50" s="8" t="s">
        <v>88</v>
      </c>
      <c r="AS50" s="10">
        <v>162.19999999999999</v>
      </c>
      <c r="AT50" s="10">
        <v>162.30000000000001</v>
      </c>
      <c r="AU50" s="10">
        <v>162.30000000000001</v>
      </c>
      <c r="AV50" s="15">
        <v>1</v>
      </c>
      <c r="AW50" s="14">
        <v>116.5</v>
      </c>
      <c r="AX50" s="10">
        <v>116.5</v>
      </c>
      <c r="AY50" s="10">
        <v>116.3</v>
      </c>
      <c r="AZ50" s="15">
        <v>1</v>
      </c>
      <c r="BA50" s="14">
        <v>107</v>
      </c>
      <c r="BB50" s="10">
        <v>103</v>
      </c>
      <c r="BC50" s="15">
        <v>106</v>
      </c>
      <c r="BD50" s="14">
        <v>70</v>
      </c>
      <c r="BE50" s="10">
        <v>66</v>
      </c>
      <c r="BF50" s="15">
        <v>68</v>
      </c>
      <c r="BG50" s="14">
        <v>69</v>
      </c>
      <c r="BH50" s="10">
        <v>70</v>
      </c>
      <c r="BI50" s="10">
        <v>69</v>
      </c>
      <c r="BJ50" s="15" t="s">
        <v>1</v>
      </c>
      <c r="BK50" s="14" t="s">
        <v>4</v>
      </c>
      <c r="BL50" s="15" t="s">
        <v>4</v>
      </c>
      <c r="BM50" s="14" t="s">
        <v>3</v>
      </c>
      <c r="BN50" s="15" t="s">
        <v>3</v>
      </c>
      <c r="BO50" s="19">
        <v>8.3000000000000007</v>
      </c>
      <c r="BP50" s="9">
        <v>43000</v>
      </c>
      <c r="BQ50" s="20">
        <v>0.47916666666666669</v>
      </c>
      <c r="BR50" s="20" t="s">
        <v>170</v>
      </c>
      <c r="BS50" s="14">
        <v>162</v>
      </c>
      <c r="BT50" s="10">
        <v>161.6</v>
      </c>
      <c r="BU50" s="10">
        <v>161.6</v>
      </c>
      <c r="BV50" s="15">
        <v>1</v>
      </c>
      <c r="BW50" s="14">
        <v>117.4</v>
      </c>
      <c r="BX50" s="10">
        <v>117.4</v>
      </c>
      <c r="BY50" s="10">
        <v>117.4</v>
      </c>
      <c r="BZ50" s="15">
        <v>1</v>
      </c>
      <c r="CA50" s="14">
        <v>115</v>
      </c>
      <c r="CB50" s="10">
        <v>110</v>
      </c>
      <c r="CC50" s="15">
        <v>106</v>
      </c>
      <c r="CD50" s="14">
        <v>73</v>
      </c>
      <c r="CE50" s="10">
        <v>73</v>
      </c>
      <c r="CF50" s="7">
        <v>70</v>
      </c>
      <c r="CG50" s="5">
        <v>63</v>
      </c>
      <c r="CH50" s="6">
        <v>64</v>
      </c>
      <c r="CI50" s="7">
        <v>64</v>
      </c>
      <c r="CJ50" s="3" t="s">
        <v>1</v>
      </c>
      <c r="CK50" s="5" t="s">
        <v>4</v>
      </c>
      <c r="CL50" s="7">
        <v>1</v>
      </c>
      <c r="CM50" s="5" t="s">
        <v>4</v>
      </c>
      <c r="CN50" s="7" t="s">
        <v>3</v>
      </c>
      <c r="CO50" s="19">
        <v>6</v>
      </c>
      <c r="CP50" s="9">
        <v>43174</v>
      </c>
      <c r="CQ50" s="20">
        <v>0.4375</v>
      </c>
      <c r="CR50" s="20" t="s">
        <v>180</v>
      </c>
      <c r="CS50" s="14">
        <v>162.30000000000001</v>
      </c>
      <c r="CT50" s="10">
        <v>162.4</v>
      </c>
      <c r="CU50" s="10">
        <v>162.5</v>
      </c>
      <c r="CV50" s="15">
        <v>1</v>
      </c>
      <c r="CW50" s="14">
        <v>112.7</v>
      </c>
      <c r="CX50" s="10">
        <v>112.7</v>
      </c>
      <c r="CY50" s="10">
        <v>112.7</v>
      </c>
      <c r="CZ50" s="15">
        <v>1</v>
      </c>
      <c r="DA50" s="14">
        <v>115</v>
      </c>
      <c r="DB50" s="10">
        <v>99</v>
      </c>
      <c r="DC50" s="15">
        <v>102</v>
      </c>
      <c r="DD50" s="14">
        <v>78</v>
      </c>
      <c r="DE50" s="10">
        <v>75</v>
      </c>
      <c r="DF50" s="7">
        <v>75</v>
      </c>
      <c r="DG50" s="5">
        <v>66</v>
      </c>
      <c r="DH50" s="6">
        <v>79</v>
      </c>
      <c r="DI50" s="7">
        <v>66</v>
      </c>
      <c r="DJ50" s="3" t="s">
        <v>1</v>
      </c>
      <c r="DK50" s="5" t="s">
        <v>4</v>
      </c>
      <c r="DL50" s="7" t="s">
        <v>4</v>
      </c>
      <c r="DM50" s="5" t="s">
        <v>3</v>
      </c>
      <c r="DN50" s="7" t="s">
        <v>3</v>
      </c>
      <c r="DO50" s="19">
        <v>8.8000000000000007</v>
      </c>
    </row>
    <row r="51" spans="1:119">
      <c r="A51" s="3">
        <v>50</v>
      </c>
      <c r="B51" s="5" t="s">
        <v>39</v>
      </c>
      <c r="C51" s="4">
        <v>42765</v>
      </c>
      <c r="D51" s="8">
        <v>0.45833333333333331</v>
      </c>
      <c r="E51" s="80" t="s">
        <v>74</v>
      </c>
      <c r="F51" s="17">
        <v>152.69999999999999</v>
      </c>
      <c r="G51" s="18">
        <v>152.69999999999999</v>
      </c>
      <c r="H51" s="18">
        <v>152.5</v>
      </c>
      <c r="I51" s="7">
        <v>1</v>
      </c>
      <c r="J51" s="17">
        <v>56.1</v>
      </c>
      <c r="K51" s="18">
        <v>56.1</v>
      </c>
      <c r="L51" s="18">
        <v>56.1</v>
      </c>
      <c r="M51" s="7">
        <v>1</v>
      </c>
      <c r="N51" s="5">
        <v>103</v>
      </c>
      <c r="O51" s="6">
        <v>99</v>
      </c>
      <c r="P51" s="7">
        <v>101</v>
      </c>
      <c r="Q51" s="5">
        <v>59</v>
      </c>
      <c r="R51" s="6">
        <v>62</v>
      </c>
      <c r="S51" s="7">
        <v>63</v>
      </c>
      <c r="T51" s="5">
        <v>85</v>
      </c>
      <c r="U51" s="6">
        <v>78</v>
      </c>
      <c r="V51" s="7">
        <v>80</v>
      </c>
      <c r="W51" s="3" t="s">
        <v>1</v>
      </c>
      <c r="X51" s="17">
        <v>0.25</v>
      </c>
      <c r="Y51" s="16" t="s">
        <v>4</v>
      </c>
      <c r="Z51" s="5" t="s">
        <v>4</v>
      </c>
      <c r="AA51" s="7" t="s">
        <v>4</v>
      </c>
      <c r="AB51" s="11">
        <v>5.0999999999999996</v>
      </c>
      <c r="AC51" s="9">
        <v>42779</v>
      </c>
      <c r="AD51" s="8">
        <v>0.45833333333333331</v>
      </c>
      <c r="AE51" s="8" t="s">
        <v>15</v>
      </c>
      <c r="AF51" s="5">
        <v>107</v>
      </c>
      <c r="AG51" s="6">
        <v>101</v>
      </c>
      <c r="AH51" s="7">
        <v>115</v>
      </c>
      <c r="AI51" s="5">
        <v>69</v>
      </c>
      <c r="AJ51" s="6">
        <v>78</v>
      </c>
      <c r="AK51" s="7">
        <v>77</v>
      </c>
      <c r="AL51" s="5">
        <v>91</v>
      </c>
      <c r="AM51" s="6">
        <v>87</v>
      </c>
      <c r="AN51" s="7">
        <v>96</v>
      </c>
      <c r="AO51" s="12" t="s">
        <v>1</v>
      </c>
      <c r="AP51" s="9">
        <v>42821</v>
      </c>
      <c r="AQ51" s="8">
        <v>0.45833333333333331</v>
      </c>
      <c r="AR51" s="8" t="s">
        <v>74</v>
      </c>
      <c r="AS51" s="10">
        <v>153.19999999999999</v>
      </c>
      <c r="AT51" s="10">
        <v>153</v>
      </c>
      <c r="AU51" s="10">
        <v>153.1</v>
      </c>
      <c r="AV51" s="15">
        <v>1</v>
      </c>
      <c r="AW51" s="14">
        <v>55.6</v>
      </c>
      <c r="AX51" s="10">
        <v>55.6</v>
      </c>
      <c r="AY51" s="10">
        <v>55.6</v>
      </c>
      <c r="AZ51" s="15">
        <v>1</v>
      </c>
      <c r="BA51" s="14">
        <v>128</v>
      </c>
      <c r="BB51" s="10">
        <v>109</v>
      </c>
      <c r="BC51" s="15">
        <v>108</v>
      </c>
      <c r="BD51" s="14">
        <v>80</v>
      </c>
      <c r="BE51" s="10">
        <v>56</v>
      </c>
      <c r="BF51" s="15">
        <v>62</v>
      </c>
      <c r="BG51" s="14">
        <v>87</v>
      </c>
      <c r="BH51" s="10">
        <v>77</v>
      </c>
      <c r="BI51" s="10">
        <v>77</v>
      </c>
      <c r="BJ51" s="15" t="s">
        <v>1</v>
      </c>
      <c r="BK51" s="14" t="s">
        <v>4</v>
      </c>
      <c r="BL51" s="15" t="s">
        <v>4</v>
      </c>
      <c r="BM51" s="14" t="s">
        <v>4</v>
      </c>
      <c r="BN51" s="15" t="s">
        <v>4</v>
      </c>
      <c r="BO51" s="19">
        <v>5.6</v>
      </c>
      <c r="BP51" s="9">
        <v>42999</v>
      </c>
      <c r="BQ51" s="20">
        <v>0.58263888888888882</v>
      </c>
      <c r="BR51" s="20" t="s">
        <v>171</v>
      </c>
      <c r="BS51" s="14">
        <v>153.6</v>
      </c>
      <c r="BT51" s="10">
        <v>153.6</v>
      </c>
      <c r="BU51" s="10">
        <v>153.6</v>
      </c>
      <c r="BV51" s="15">
        <v>1</v>
      </c>
      <c r="BW51" s="14">
        <v>55.9</v>
      </c>
      <c r="BX51" s="10">
        <v>55.9</v>
      </c>
      <c r="BY51" s="10">
        <v>55.9</v>
      </c>
      <c r="BZ51" s="15">
        <v>1</v>
      </c>
      <c r="CA51" s="14">
        <v>101</v>
      </c>
      <c r="CB51" s="10">
        <v>105</v>
      </c>
      <c r="CC51" s="15">
        <v>102</v>
      </c>
      <c r="CD51" s="14">
        <v>71</v>
      </c>
      <c r="CE51" s="10">
        <v>70</v>
      </c>
      <c r="CF51" s="7">
        <v>76</v>
      </c>
      <c r="CG51" s="5">
        <v>76</v>
      </c>
      <c r="CH51" s="6">
        <v>78</v>
      </c>
      <c r="CI51" s="7">
        <v>80</v>
      </c>
      <c r="CJ51" s="3" t="s">
        <v>1</v>
      </c>
      <c r="CK51" s="5" t="s">
        <v>4</v>
      </c>
      <c r="CL51" s="7">
        <v>5</v>
      </c>
      <c r="CM51" s="5" t="s">
        <v>4</v>
      </c>
      <c r="CN51" s="7" t="s">
        <v>4</v>
      </c>
      <c r="CO51" s="19">
        <v>5.4</v>
      </c>
      <c r="CP51" s="9">
        <v>43185</v>
      </c>
      <c r="CQ51" s="20">
        <v>0.5</v>
      </c>
      <c r="CR51" s="20" t="s">
        <v>177</v>
      </c>
      <c r="CS51" s="14">
        <v>153.6</v>
      </c>
      <c r="CT51" s="10">
        <v>153.6</v>
      </c>
      <c r="CU51" s="10">
        <v>153.6</v>
      </c>
      <c r="CV51" s="15">
        <v>1</v>
      </c>
      <c r="CW51" s="14">
        <v>54.5</v>
      </c>
      <c r="CX51" s="10">
        <v>54.5</v>
      </c>
      <c r="CY51" s="10">
        <v>54.5</v>
      </c>
      <c r="CZ51" s="15">
        <v>1</v>
      </c>
      <c r="DA51" s="14">
        <v>95</v>
      </c>
      <c r="DB51" s="10">
        <v>98</v>
      </c>
      <c r="DC51" s="15">
        <v>97</v>
      </c>
      <c r="DD51" s="14">
        <v>57</v>
      </c>
      <c r="DE51" s="10">
        <v>61</v>
      </c>
      <c r="DF51" s="7">
        <v>55</v>
      </c>
      <c r="DG51" s="5">
        <v>76</v>
      </c>
      <c r="DH51" s="6">
        <v>79</v>
      </c>
      <c r="DI51" s="7">
        <v>80</v>
      </c>
      <c r="DJ51" s="3" t="s">
        <v>1</v>
      </c>
      <c r="DK51" s="5" t="s">
        <v>4</v>
      </c>
      <c r="DL51" s="7" t="s">
        <v>4</v>
      </c>
      <c r="DM51" s="5" t="s">
        <v>4</v>
      </c>
      <c r="DN51" s="7" t="s">
        <v>4</v>
      </c>
      <c r="DO51" s="19">
        <v>5.6</v>
      </c>
    </row>
    <row r="52" spans="1:119">
      <c r="A52" s="3">
        <v>51</v>
      </c>
      <c r="B52" s="5" t="s">
        <v>39</v>
      </c>
      <c r="C52" s="4">
        <v>42765</v>
      </c>
      <c r="D52" s="8">
        <v>0.45833333333333331</v>
      </c>
      <c r="E52" s="80" t="s">
        <v>74</v>
      </c>
      <c r="F52" s="17">
        <v>155.30000000000001</v>
      </c>
      <c r="G52" s="18">
        <v>153</v>
      </c>
      <c r="H52" s="18">
        <v>155.19999999999999</v>
      </c>
      <c r="I52" s="7">
        <v>1</v>
      </c>
      <c r="J52" s="17">
        <v>113.7</v>
      </c>
      <c r="K52" s="18">
        <v>113.7</v>
      </c>
      <c r="L52" s="18">
        <v>113.7</v>
      </c>
      <c r="M52" s="7">
        <v>1</v>
      </c>
      <c r="N52" s="5">
        <v>120</v>
      </c>
      <c r="O52" s="6">
        <v>122</v>
      </c>
      <c r="P52" s="7">
        <v>114</v>
      </c>
      <c r="Q52" s="5">
        <v>80</v>
      </c>
      <c r="R52" s="6">
        <v>81</v>
      </c>
      <c r="S52" s="7">
        <v>78</v>
      </c>
      <c r="T52" s="5">
        <v>63</v>
      </c>
      <c r="U52" s="6">
        <v>64</v>
      </c>
      <c r="V52" s="7">
        <v>62</v>
      </c>
      <c r="W52" s="3" t="s">
        <v>2</v>
      </c>
      <c r="X52" s="17">
        <v>0.25</v>
      </c>
      <c r="Y52" s="16" t="s">
        <v>4</v>
      </c>
      <c r="Z52" s="5" t="s">
        <v>4</v>
      </c>
      <c r="AA52" s="7" t="s">
        <v>4</v>
      </c>
      <c r="AB52" s="11">
        <v>6.1</v>
      </c>
      <c r="AC52" s="9">
        <v>42779</v>
      </c>
      <c r="AD52" s="8">
        <v>0.45833333333333331</v>
      </c>
      <c r="AE52" s="8" t="s">
        <v>15</v>
      </c>
      <c r="AF52" s="5">
        <v>117</v>
      </c>
      <c r="AG52" s="6">
        <v>115</v>
      </c>
      <c r="AH52" s="7">
        <v>126</v>
      </c>
      <c r="AI52" s="5">
        <v>85</v>
      </c>
      <c r="AJ52" s="6">
        <v>83</v>
      </c>
      <c r="AK52" s="7">
        <v>87</v>
      </c>
      <c r="AL52" s="5">
        <v>65</v>
      </c>
      <c r="AM52" s="6">
        <v>66</v>
      </c>
      <c r="AN52" s="7">
        <v>63</v>
      </c>
      <c r="AO52" s="12" t="s">
        <v>2</v>
      </c>
      <c r="AP52" s="9">
        <v>42821</v>
      </c>
      <c r="AQ52" s="8">
        <v>0.45833333333333331</v>
      </c>
      <c r="AR52" s="8" t="s">
        <v>74</v>
      </c>
      <c r="AS52" s="10">
        <v>155.1</v>
      </c>
      <c r="AT52" s="10">
        <v>154.80000000000001</v>
      </c>
      <c r="AU52" s="10">
        <v>154.80000000000001</v>
      </c>
      <c r="AV52" s="15">
        <v>1</v>
      </c>
      <c r="AW52" s="14">
        <v>115.2</v>
      </c>
      <c r="AX52" s="10">
        <v>114.1</v>
      </c>
      <c r="AY52" s="10">
        <v>114.1</v>
      </c>
      <c r="AZ52" s="15">
        <v>1</v>
      </c>
      <c r="BA52" s="14">
        <v>112</v>
      </c>
      <c r="BB52" s="10">
        <v>120</v>
      </c>
      <c r="BC52" s="15">
        <v>123</v>
      </c>
      <c r="BD52" s="14">
        <v>78</v>
      </c>
      <c r="BE52" s="10">
        <v>76</v>
      </c>
      <c r="BF52" s="15">
        <v>79</v>
      </c>
      <c r="BG52" s="14">
        <v>62</v>
      </c>
      <c r="BH52" s="10">
        <v>61</v>
      </c>
      <c r="BI52" s="10">
        <v>64</v>
      </c>
      <c r="BJ52" s="15" t="s">
        <v>2</v>
      </c>
      <c r="BK52" s="14" t="s">
        <v>4</v>
      </c>
      <c r="BL52" s="15">
        <v>4</v>
      </c>
      <c r="BM52" s="14" t="s">
        <v>4</v>
      </c>
      <c r="BN52" s="15" t="s">
        <v>4</v>
      </c>
      <c r="BO52" s="19">
        <v>6</v>
      </c>
      <c r="BP52" s="9">
        <v>43003</v>
      </c>
      <c r="BQ52" s="20">
        <v>0.45833333333333331</v>
      </c>
      <c r="BR52" s="20" t="s">
        <v>172</v>
      </c>
      <c r="BS52" s="14">
        <v>157</v>
      </c>
      <c r="BT52" s="10">
        <v>157.19999999999999</v>
      </c>
      <c r="BU52" s="10">
        <v>157</v>
      </c>
      <c r="BV52" s="15">
        <v>1</v>
      </c>
      <c r="BW52" s="14">
        <v>111.6</v>
      </c>
      <c r="BX52" s="10">
        <v>111.6</v>
      </c>
      <c r="BY52" s="10">
        <v>111.6</v>
      </c>
      <c r="BZ52" s="15">
        <v>1</v>
      </c>
      <c r="CA52" s="14">
        <v>126</v>
      </c>
      <c r="CB52" s="10">
        <v>123</v>
      </c>
      <c r="CC52" s="15">
        <v>123</v>
      </c>
      <c r="CD52" s="14">
        <v>93</v>
      </c>
      <c r="CE52" s="10">
        <v>89</v>
      </c>
      <c r="CF52" s="7">
        <v>90</v>
      </c>
      <c r="CG52" s="5">
        <v>68</v>
      </c>
      <c r="CH52" s="6">
        <v>68</v>
      </c>
      <c r="CI52" s="7">
        <v>70</v>
      </c>
      <c r="CJ52" s="3" t="s">
        <v>2</v>
      </c>
      <c r="CK52" s="5" t="s">
        <v>4</v>
      </c>
      <c r="CL52" s="7" t="s">
        <v>4</v>
      </c>
      <c r="CM52" s="5" t="s">
        <v>4</v>
      </c>
      <c r="CN52" s="7" t="s">
        <v>4</v>
      </c>
      <c r="CO52" s="19">
        <v>5.5</v>
      </c>
      <c r="CP52" s="9">
        <v>43185</v>
      </c>
      <c r="CQ52" s="20">
        <v>0.45833333333333331</v>
      </c>
      <c r="CR52" s="20" t="s">
        <v>177</v>
      </c>
      <c r="CS52" s="14">
        <v>156.30000000000001</v>
      </c>
      <c r="CT52" s="10">
        <v>155.5</v>
      </c>
      <c r="CU52" s="10">
        <v>156</v>
      </c>
      <c r="CV52" s="15">
        <v>1</v>
      </c>
      <c r="CW52" s="14">
        <v>118.3</v>
      </c>
      <c r="CX52" s="10">
        <v>118.3</v>
      </c>
      <c r="CY52" s="10">
        <v>118.3</v>
      </c>
      <c r="CZ52" s="15">
        <v>1</v>
      </c>
      <c r="DA52" s="14">
        <v>129</v>
      </c>
      <c r="DB52" s="10">
        <v>129</v>
      </c>
      <c r="DC52" s="15">
        <v>127</v>
      </c>
      <c r="DD52" s="14">
        <v>100</v>
      </c>
      <c r="DE52" s="10">
        <v>88</v>
      </c>
      <c r="DF52" s="7">
        <v>89</v>
      </c>
      <c r="DG52" s="5">
        <v>76</v>
      </c>
      <c r="DH52" s="6">
        <v>71</v>
      </c>
      <c r="DI52" s="7">
        <v>73</v>
      </c>
      <c r="DJ52" s="3" t="s">
        <v>2</v>
      </c>
      <c r="DK52" s="5" t="s">
        <v>4</v>
      </c>
      <c r="DL52" s="7">
        <v>2</v>
      </c>
      <c r="DM52" s="5" t="s">
        <v>4</v>
      </c>
      <c r="DN52" s="7" t="s">
        <v>4</v>
      </c>
      <c r="DO52" s="19">
        <v>6.5</v>
      </c>
    </row>
    <row r="53" spans="1:119">
      <c r="A53" s="3">
        <v>52</v>
      </c>
      <c r="B53" s="5" t="s">
        <v>39</v>
      </c>
      <c r="C53" s="4">
        <v>42780</v>
      </c>
      <c r="D53" s="8">
        <v>0.51388888888888895</v>
      </c>
      <c r="E53" s="80" t="s">
        <v>80</v>
      </c>
      <c r="F53" s="17">
        <v>168.6</v>
      </c>
      <c r="G53" s="18">
        <v>168.5</v>
      </c>
      <c r="H53" s="18">
        <v>168.6</v>
      </c>
      <c r="I53" s="7">
        <v>1</v>
      </c>
      <c r="J53" s="17">
        <v>106.5</v>
      </c>
      <c r="K53" s="18">
        <v>106.5</v>
      </c>
      <c r="L53" s="18">
        <v>106.5</v>
      </c>
      <c r="M53" s="7">
        <v>1</v>
      </c>
      <c r="N53" s="5">
        <v>101</v>
      </c>
      <c r="O53" s="6">
        <v>96</v>
      </c>
      <c r="P53" s="7">
        <v>96</v>
      </c>
      <c r="Q53" s="5">
        <v>75</v>
      </c>
      <c r="R53" s="6">
        <v>73</v>
      </c>
      <c r="S53" s="7">
        <v>74</v>
      </c>
      <c r="T53" s="5">
        <v>88</v>
      </c>
      <c r="U53" s="6">
        <v>86</v>
      </c>
      <c r="V53" s="7">
        <v>90</v>
      </c>
      <c r="W53" s="3" t="s">
        <v>1</v>
      </c>
      <c r="X53" s="17">
        <v>1</v>
      </c>
      <c r="Y53" s="16" t="s">
        <v>4</v>
      </c>
      <c r="Z53" s="5" t="s">
        <v>4</v>
      </c>
      <c r="AA53" s="7" t="s">
        <v>4</v>
      </c>
      <c r="AB53" s="11">
        <v>5.3</v>
      </c>
      <c r="AP53" s="9"/>
      <c r="AR53" s="8" t="s">
        <v>98</v>
      </c>
      <c r="BR53" s="20"/>
      <c r="CP53" s="10"/>
      <c r="CQ53" s="20"/>
      <c r="CR53" s="20"/>
      <c r="CS53" s="14"/>
      <c r="CT53" s="10"/>
      <c r="CU53" s="10"/>
      <c r="CV53" s="15"/>
      <c r="CW53" s="14"/>
      <c r="CX53" s="10"/>
      <c r="CY53" s="10"/>
      <c r="CZ53" s="15"/>
      <c r="DA53" s="14"/>
      <c r="DB53" s="10"/>
      <c r="DC53" s="15"/>
      <c r="DD53" s="14"/>
      <c r="DE53" s="10"/>
      <c r="DF53" s="7"/>
      <c r="DG53" s="5"/>
      <c r="DI53" s="7"/>
      <c r="DJ53" s="3"/>
      <c r="DK53" s="5"/>
      <c r="DL53" s="7"/>
      <c r="DM53" s="5"/>
      <c r="DN53" s="7"/>
      <c r="DO53" s="19"/>
    </row>
    <row r="54" spans="1:119">
      <c r="A54" s="3">
        <v>53</v>
      </c>
      <c r="B54" s="5" t="s">
        <v>39</v>
      </c>
      <c r="C54" s="4">
        <v>42780</v>
      </c>
      <c r="D54" s="8">
        <v>0.51388888888888895</v>
      </c>
      <c r="E54" s="80" t="s">
        <v>80</v>
      </c>
      <c r="F54" s="17">
        <v>157.6</v>
      </c>
      <c r="G54" s="18">
        <v>157.69999999999999</v>
      </c>
      <c r="H54" s="18">
        <v>157.5</v>
      </c>
      <c r="I54" s="7">
        <v>1</v>
      </c>
      <c r="J54" s="17">
        <v>89.7</v>
      </c>
      <c r="K54" s="18">
        <v>89.7</v>
      </c>
      <c r="L54" s="18">
        <v>89.7</v>
      </c>
      <c r="M54" s="7">
        <v>1</v>
      </c>
      <c r="N54" s="5">
        <v>106</v>
      </c>
      <c r="O54" s="6">
        <v>102</v>
      </c>
      <c r="P54" s="7">
        <v>110</v>
      </c>
      <c r="Q54" s="5">
        <v>70</v>
      </c>
      <c r="R54" s="6">
        <v>72</v>
      </c>
      <c r="S54" s="7">
        <v>76</v>
      </c>
      <c r="T54" s="5">
        <v>56</v>
      </c>
      <c r="U54" s="6">
        <v>61</v>
      </c>
      <c r="V54" s="7">
        <v>63</v>
      </c>
      <c r="W54" s="3" t="s">
        <v>2</v>
      </c>
      <c r="X54" s="17">
        <v>1</v>
      </c>
      <c r="Y54" s="16" t="s">
        <v>4</v>
      </c>
      <c r="Z54" s="5" t="s">
        <v>4</v>
      </c>
      <c r="AA54" s="7" t="s">
        <v>4</v>
      </c>
      <c r="AB54" s="11">
        <v>5.0999999999999996</v>
      </c>
      <c r="AC54" s="9">
        <v>42787</v>
      </c>
      <c r="AD54" s="8">
        <v>0.52152777777777781</v>
      </c>
      <c r="AE54" s="7" t="s">
        <v>15</v>
      </c>
      <c r="AF54" s="5">
        <v>105</v>
      </c>
      <c r="AG54" s="6">
        <v>113</v>
      </c>
      <c r="AH54" s="7">
        <v>108</v>
      </c>
      <c r="AI54" s="5">
        <v>72</v>
      </c>
      <c r="AJ54" s="6">
        <v>81</v>
      </c>
      <c r="AK54" s="7">
        <v>74</v>
      </c>
      <c r="AL54" s="5">
        <v>65</v>
      </c>
      <c r="AM54" s="6">
        <v>67</v>
      </c>
      <c r="AN54" s="7">
        <v>59</v>
      </c>
      <c r="AO54" s="12" t="s">
        <v>2</v>
      </c>
      <c r="AP54" s="9"/>
      <c r="AR54" s="8" t="s">
        <v>98</v>
      </c>
      <c r="BR54" s="20"/>
      <c r="CP54" s="10"/>
      <c r="CQ54" s="20"/>
      <c r="CR54" s="20"/>
      <c r="CS54" s="14"/>
      <c r="CT54" s="10"/>
      <c r="CU54" s="10"/>
      <c r="CV54" s="15"/>
      <c r="CW54" s="14"/>
      <c r="CX54" s="10"/>
      <c r="CY54" s="10"/>
      <c r="CZ54" s="15"/>
      <c r="DA54" s="14"/>
      <c r="DB54" s="10"/>
      <c r="DC54" s="15"/>
      <c r="DD54" s="14"/>
      <c r="DE54" s="10"/>
      <c r="DF54" s="7"/>
      <c r="DG54" s="5"/>
      <c r="DI54" s="7"/>
      <c r="DJ54" s="3"/>
      <c r="DK54" s="5"/>
      <c r="DL54" s="7"/>
      <c r="DM54" s="5"/>
      <c r="DN54" s="7"/>
      <c r="DO54" s="19"/>
    </row>
    <row r="55" spans="1:119">
      <c r="A55" s="3">
        <v>54</v>
      </c>
      <c r="B55" s="5" t="s">
        <v>39</v>
      </c>
      <c r="C55" s="4">
        <v>42780</v>
      </c>
      <c r="D55" s="8">
        <v>0.51388888888888895</v>
      </c>
      <c r="E55" s="80" t="s">
        <v>80</v>
      </c>
      <c r="F55" s="17">
        <v>158.4</v>
      </c>
      <c r="G55" s="18">
        <v>158.30000000000001</v>
      </c>
      <c r="H55" s="18">
        <v>158</v>
      </c>
      <c r="I55" s="7">
        <v>1</v>
      </c>
      <c r="J55" s="17">
        <v>79.599999999999994</v>
      </c>
      <c r="K55" s="18">
        <v>79.599999999999994</v>
      </c>
      <c r="L55" s="18">
        <v>79.599999999999994</v>
      </c>
      <c r="M55" s="7">
        <v>1</v>
      </c>
      <c r="N55" s="5">
        <v>111</v>
      </c>
      <c r="O55" s="6">
        <v>107</v>
      </c>
      <c r="P55" s="7">
        <v>98</v>
      </c>
      <c r="Q55" s="5">
        <v>72</v>
      </c>
      <c r="R55" s="6">
        <v>57</v>
      </c>
      <c r="S55" s="7">
        <v>57</v>
      </c>
      <c r="T55" s="5">
        <v>69</v>
      </c>
      <c r="U55" s="6">
        <v>71</v>
      </c>
      <c r="V55" s="7">
        <v>73</v>
      </c>
      <c r="W55" s="3" t="s">
        <v>1</v>
      </c>
      <c r="X55" s="17" t="s">
        <v>4</v>
      </c>
      <c r="Y55" s="16">
        <v>2</v>
      </c>
      <c r="Z55" s="5" t="s">
        <v>4</v>
      </c>
      <c r="AA55" s="7" t="s">
        <v>4</v>
      </c>
      <c r="AB55" s="11">
        <v>5.3</v>
      </c>
      <c r="AC55" s="9">
        <v>42787</v>
      </c>
      <c r="AD55" s="8">
        <v>0.53263888888888888</v>
      </c>
      <c r="AE55" s="8" t="s">
        <v>15</v>
      </c>
      <c r="AF55" s="5">
        <v>121</v>
      </c>
      <c r="AG55" s="6">
        <v>109</v>
      </c>
      <c r="AH55" s="7">
        <v>112</v>
      </c>
      <c r="AI55" s="5">
        <v>70</v>
      </c>
      <c r="AJ55" s="6">
        <v>64</v>
      </c>
      <c r="AK55" s="7">
        <v>64</v>
      </c>
      <c r="AL55" s="5">
        <v>78</v>
      </c>
      <c r="AM55" s="6">
        <v>72</v>
      </c>
      <c r="AN55" s="7">
        <v>74</v>
      </c>
      <c r="AO55" s="12" t="s">
        <v>1</v>
      </c>
      <c r="AP55" s="9">
        <v>42815</v>
      </c>
      <c r="AQ55" s="8">
        <v>0.52083333333333337</v>
      </c>
      <c r="AR55" s="8" t="s">
        <v>91</v>
      </c>
      <c r="AS55" s="10">
        <v>158.30000000000001</v>
      </c>
      <c r="AT55" s="10">
        <v>158.69999999999999</v>
      </c>
      <c r="AU55" s="10">
        <v>158.4</v>
      </c>
      <c r="AV55" s="15">
        <v>1</v>
      </c>
      <c r="AW55" s="14">
        <v>79.599999999999994</v>
      </c>
      <c r="AX55" s="10">
        <v>79.599999999999994</v>
      </c>
      <c r="AY55" s="10">
        <v>79.599999999999994</v>
      </c>
      <c r="AZ55" s="15">
        <v>1</v>
      </c>
      <c r="BA55" s="14">
        <v>117</v>
      </c>
      <c r="BB55" s="10">
        <v>111</v>
      </c>
      <c r="BC55" s="15">
        <v>124</v>
      </c>
      <c r="BD55" s="14">
        <v>84</v>
      </c>
      <c r="BE55" s="10">
        <v>72</v>
      </c>
      <c r="BF55" s="15">
        <v>71</v>
      </c>
      <c r="BG55" s="14">
        <v>49</v>
      </c>
      <c r="BH55" s="10">
        <v>83</v>
      </c>
      <c r="BI55" s="10">
        <v>78</v>
      </c>
      <c r="BJ55" s="15" t="s">
        <v>1</v>
      </c>
      <c r="BK55" s="14">
        <v>1</v>
      </c>
      <c r="BL55" s="15">
        <v>2</v>
      </c>
      <c r="BM55" s="14" t="s">
        <v>4</v>
      </c>
      <c r="BN55" s="15" t="s">
        <v>4</v>
      </c>
      <c r="BO55" s="19">
        <v>5.6</v>
      </c>
      <c r="BP55" s="9">
        <v>43003</v>
      </c>
      <c r="BQ55" s="20">
        <v>0.54166666666666663</v>
      </c>
      <c r="BR55" s="20" t="s">
        <v>172</v>
      </c>
      <c r="BS55" s="14">
        <v>157.5</v>
      </c>
      <c r="BT55" s="10">
        <v>157.69999999999999</v>
      </c>
      <c r="BU55" s="10">
        <v>157.5</v>
      </c>
      <c r="BV55" s="15">
        <v>1</v>
      </c>
      <c r="BW55" s="14">
        <v>78.099999999999994</v>
      </c>
      <c r="BX55" s="10">
        <v>78.099999999999994</v>
      </c>
      <c r="BY55" s="10">
        <v>78.099999999999994</v>
      </c>
      <c r="BZ55" s="15">
        <v>1</v>
      </c>
      <c r="CA55" s="14">
        <v>126</v>
      </c>
      <c r="CB55" s="10">
        <v>123</v>
      </c>
      <c r="CC55" s="15">
        <v>111</v>
      </c>
      <c r="CD55" s="14">
        <v>77</v>
      </c>
      <c r="CE55" s="10">
        <v>78</v>
      </c>
      <c r="CF55" s="7">
        <v>69</v>
      </c>
      <c r="CG55" s="5">
        <v>73</v>
      </c>
      <c r="CH55" s="6">
        <v>75</v>
      </c>
      <c r="CI55" s="7">
        <v>73</v>
      </c>
      <c r="CJ55" s="3" t="s">
        <v>1</v>
      </c>
      <c r="CK55" s="5" t="s">
        <v>4</v>
      </c>
      <c r="CL55" s="7">
        <v>2</v>
      </c>
      <c r="CM55" s="5" t="s">
        <v>4</v>
      </c>
      <c r="CN55" s="7" t="s">
        <v>4</v>
      </c>
      <c r="CO55" s="19">
        <v>5.2</v>
      </c>
      <c r="CP55" s="9">
        <v>43172</v>
      </c>
      <c r="CQ55" s="20">
        <v>0.45833333333333331</v>
      </c>
      <c r="CR55" s="20" t="s">
        <v>187</v>
      </c>
      <c r="CS55" s="14">
        <v>157.9</v>
      </c>
      <c r="CT55" s="10">
        <v>157.6</v>
      </c>
      <c r="CU55" s="10">
        <v>157.9</v>
      </c>
      <c r="CV55" s="15">
        <v>1</v>
      </c>
      <c r="CW55" s="14">
        <v>76.7</v>
      </c>
      <c r="CX55" s="10">
        <v>76.7</v>
      </c>
      <c r="CY55" s="10">
        <v>76.7</v>
      </c>
      <c r="CZ55" s="15">
        <v>1</v>
      </c>
      <c r="DA55" s="14">
        <v>114</v>
      </c>
      <c r="DB55" s="10">
        <v>118</v>
      </c>
      <c r="DC55" s="15">
        <v>119</v>
      </c>
      <c r="DD55" s="14">
        <v>66</v>
      </c>
      <c r="DE55" s="10">
        <v>67</v>
      </c>
      <c r="DF55" s="7">
        <v>68</v>
      </c>
      <c r="DG55" s="5">
        <v>78</v>
      </c>
      <c r="DH55" s="6">
        <v>79</v>
      </c>
      <c r="DI55" s="7">
        <v>72</v>
      </c>
      <c r="DJ55" s="3" t="s">
        <v>1</v>
      </c>
      <c r="DK55" s="5">
        <v>2</v>
      </c>
      <c r="DL55" s="7">
        <v>3</v>
      </c>
      <c r="DM55" s="5" t="s">
        <v>4</v>
      </c>
      <c r="DN55" s="7" t="s">
        <v>4</v>
      </c>
      <c r="DO55" s="19">
        <v>5.7</v>
      </c>
    </row>
    <row r="56" spans="1:119">
      <c r="A56" s="3">
        <v>55</v>
      </c>
      <c r="B56" s="5" t="s">
        <v>39</v>
      </c>
      <c r="C56" s="4">
        <v>42780</v>
      </c>
      <c r="D56" s="8">
        <v>0.51388888888888895</v>
      </c>
      <c r="E56" s="80" t="s">
        <v>75</v>
      </c>
      <c r="F56" s="17">
        <v>148.5</v>
      </c>
      <c r="G56" s="18">
        <v>148.6</v>
      </c>
      <c r="H56" s="18">
        <v>148.5</v>
      </c>
      <c r="I56" s="7">
        <v>1</v>
      </c>
      <c r="J56" s="17">
        <v>55.2</v>
      </c>
      <c r="K56" s="18">
        <v>55.2</v>
      </c>
      <c r="L56" s="18">
        <v>55.2</v>
      </c>
      <c r="M56" s="7">
        <v>1</v>
      </c>
      <c r="N56" s="5">
        <v>101</v>
      </c>
      <c r="O56" s="6">
        <v>101</v>
      </c>
      <c r="P56" s="7">
        <v>96</v>
      </c>
      <c r="Q56" s="5">
        <v>74</v>
      </c>
      <c r="R56" s="6">
        <v>72</v>
      </c>
      <c r="S56" s="7">
        <v>70</v>
      </c>
      <c r="T56" s="5">
        <v>78</v>
      </c>
      <c r="U56" s="6">
        <v>81</v>
      </c>
      <c r="V56" s="7">
        <v>74</v>
      </c>
      <c r="W56" s="3" t="s">
        <v>1</v>
      </c>
      <c r="X56" s="17" t="s">
        <v>4</v>
      </c>
      <c r="Y56" s="16" t="s">
        <v>4</v>
      </c>
      <c r="Z56" s="5" t="s">
        <v>4</v>
      </c>
      <c r="AA56" s="7" t="s">
        <v>4</v>
      </c>
      <c r="AB56" s="11">
        <v>5.3</v>
      </c>
      <c r="AC56" s="9">
        <v>42787</v>
      </c>
      <c r="AD56" s="8">
        <v>0.54583333333333328</v>
      </c>
      <c r="AE56" s="8" t="s">
        <v>15</v>
      </c>
      <c r="AF56" s="5">
        <v>103</v>
      </c>
      <c r="AG56" s="6">
        <v>104</v>
      </c>
      <c r="AH56" s="7">
        <v>98</v>
      </c>
      <c r="AI56" s="5">
        <v>63</v>
      </c>
      <c r="AJ56" s="6">
        <v>66</v>
      </c>
      <c r="AK56" s="7">
        <v>61</v>
      </c>
      <c r="AL56" s="5">
        <v>75</v>
      </c>
      <c r="AM56" s="6">
        <v>72</v>
      </c>
      <c r="AN56" s="7">
        <v>72</v>
      </c>
      <c r="AO56" s="12" t="s">
        <v>1</v>
      </c>
      <c r="AP56" s="9">
        <v>42815</v>
      </c>
      <c r="AQ56" s="8">
        <v>0.54166666666666663</v>
      </c>
      <c r="AR56" s="8" t="s">
        <v>86</v>
      </c>
      <c r="AS56" s="10">
        <v>148.80000000000001</v>
      </c>
      <c r="AT56" s="10">
        <v>149.4</v>
      </c>
      <c r="AU56" s="10">
        <v>149.19999999999999</v>
      </c>
      <c r="AV56" s="15">
        <v>1</v>
      </c>
      <c r="AW56" s="14">
        <v>54.3</v>
      </c>
      <c r="AX56" s="10">
        <v>54.3</v>
      </c>
      <c r="AY56" s="10">
        <v>54.3</v>
      </c>
      <c r="AZ56" s="15">
        <v>1</v>
      </c>
      <c r="BA56" s="14">
        <v>107</v>
      </c>
      <c r="BB56" s="10">
        <v>103</v>
      </c>
      <c r="BC56" s="15">
        <v>100</v>
      </c>
      <c r="BD56" s="14">
        <v>68</v>
      </c>
      <c r="BE56" s="10">
        <v>77</v>
      </c>
      <c r="BF56" s="15">
        <v>74</v>
      </c>
      <c r="BG56" s="14">
        <v>70</v>
      </c>
      <c r="BH56" s="10">
        <v>76</v>
      </c>
      <c r="BI56" s="10">
        <v>71</v>
      </c>
      <c r="BJ56" s="15" t="s">
        <v>1</v>
      </c>
      <c r="BK56" s="14" t="s">
        <v>4</v>
      </c>
      <c r="BL56" s="15" t="s">
        <v>4</v>
      </c>
      <c r="BM56" s="14" t="s">
        <v>4</v>
      </c>
      <c r="BN56" s="15" t="s">
        <v>4</v>
      </c>
      <c r="BO56" s="19">
        <v>5.3</v>
      </c>
      <c r="BP56" s="9">
        <v>43003</v>
      </c>
      <c r="BQ56" s="20">
        <v>0.55208333333333337</v>
      </c>
      <c r="BR56" s="20" t="s">
        <v>172</v>
      </c>
      <c r="BS56" s="14">
        <v>148.5</v>
      </c>
      <c r="BT56" s="10">
        <v>148.69999999999999</v>
      </c>
      <c r="BU56" s="10">
        <v>148.80000000000001</v>
      </c>
      <c r="BV56" s="15">
        <v>1</v>
      </c>
      <c r="BW56" s="14">
        <v>58.3</v>
      </c>
      <c r="BX56" s="10">
        <v>58.3</v>
      </c>
      <c r="BY56" s="10">
        <v>58.3</v>
      </c>
      <c r="BZ56" s="15">
        <v>1</v>
      </c>
      <c r="CA56" s="14">
        <v>105</v>
      </c>
      <c r="CB56" s="10">
        <v>98</v>
      </c>
      <c r="CC56" s="15">
        <v>99</v>
      </c>
      <c r="CD56" s="14">
        <v>64</v>
      </c>
      <c r="CE56" s="10">
        <v>60</v>
      </c>
      <c r="CF56" s="7">
        <v>63</v>
      </c>
      <c r="CG56" s="5">
        <v>85</v>
      </c>
      <c r="CH56" s="6">
        <v>87</v>
      </c>
      <c r="CI56" s="7">
        <v>85</v>
      </c>
      <c r="CJ56" s="3" t="s">
        <v>1</v>
      </c>
      <c r="CK56" s="5" t="s">
        <v>4</v>
      </c>
      <c r="CL56" s="7" t="s">
        <v>4</v>
      </c>
      <c r="CM56" s="5" t="s">
        <v>4</v>
      </c>
      <c r="CN56" s="7" t="s">
        <v>4</v>
      </c>
      <c r="CO56" s="19">
        <v>5</v>
      </c>
      <c r="CP56" s="9">
        <v>43172</v>
      </c>
      <c r="CQ56" s="20">
        <v>0.45833333333333331</v>
      </c>
      <c r="CR56" s="20" t="s">
        <v>187</v>
      </c>
      <c r="CS56" s="14">
        <v>149</v>
      </c>
      <c r="CT56" s="10">
        <v>149.19999999999999</v>
      </c>
      <c r="CU56" s="10">
        <v>149</v>
      </c>
      <c r="CV56" s="15">
        <v>1</v>
      </c>
      <c r="CW56" s="14">
        <v>56.2</v>
      </c>
      <c r="CX56" s="10">
        <v>56.2</v>
      </c>
      <c r="CY56" s="10">
        <v>56.2</v>
      </c>
      <c r="CZ56" s="15">
        <v>1</v>
      </c>
      <c r="DA56" s="14">
        <v>101</v>
      </c>
      <c r="DB56" s="10">
        <v>98</v>
      </c>
      <c r="DC56" s="15">
        <v>97</v>
      </c>
      <c r="DD56" s="14">
        <v>66</v>
      </c>
      <c r="DE56" s="10">
        <v>61</v>
      </c>
      <c r="DF56" s="7">
        <v>68</v>
      </c>
      <c r="DG56" s="5">
        <v>73</v>
      </c>
      <c r="DH56" s="6">
        <v>81</v>
      </c>
      <c r="DI56" s="7">
        <v>76</v>
      </c>
      <c r="DJ56" s="3" t="s">
        <v>1</v>
      </c>
      <c r="DK56" s="5" t="s">
        <v>4</v>
      </c>
      <c r="DL56" s="7" t="s">
        <v>4</v>
      </c>
      <c r="DM56" s="5" t="s">
        <v>4</v>
      </c>
      <c r="DN56" s="7" t="s">
        <v>4</v>
      </c>
      <c r="DO56" s="19">
        <v>5.8</v>
      </c>
    </row>
    <row r="57" spans="1:119">
      <c r="A57" s="3">
        <v>56</v>
      </c>
      <c r="B57" s="5" t="s">
        <v>39</v>
      </c>
      <c r="C57" s="4">
        <v>42780</v>
      </c>
      <c r="D57" s="8">
        <v>0.54861111111111105</v>
      </c>
      <c r="E57" s="80" t="s">
        <v>80</v>
      </c>
      <c r="F57" s="17">
        <v>151.80000000000001</v>
      </c>
      <c r="G57" s="18">
        <v>152</v>
      </c>
      <c r="H57" s="18">
        <v>152</v>
      </c>
      <c r="I57" s="7">
        <v>1</v>
      </c>
      <c r="J57" s="17">
        <v>83.1</v>
      </c>
      <c r="K57" s="18">
        <v>83.1</v>
      </c>
      <c r="L57" s="18">
        <v>83.1</v>
      </c>
      <c r="M57" s="7">
        <v>1</v>
      </c>
      <c r="N57" s="5">
        <v>113</v>
      </c>
      <c r="O57" s="6">
        <v>109</v>
      </c>
      <c r="P57" s="7">
        <v>108</v>
      </c>
      <c r="Q57" s="5">
        <v>84</v>
      </c>
      <c r="R57" s="6">
        <v>79</v>
      </c>
      <c r="S57" s="7">
        <v>80</v>
      </c>
      <c r="T57" s="5">
        <v>60</v>
      </c>
      <c r="U57" s="6">
        <v>60</v>
      </c>
      <c r="V57" s="7">
        <v>60</v>
      </c>
      <c r="W57" s="3" t="s">
        <v>2</v>
      </c>
      <c r="X57" s="17">
        <v>3</v>
      </c>
      <c r="Y57" s="16">
        <v>3.5</v>
      </c>
      <c r="Z57" s="5" t="s">
        <v>4</v>
      </c>
      <c r="AA57" s="7" t="s">
        <v>4</v>
      </c>
      <c r="AB57" s="11">
        <v>5.4</v>
      </c>
      <c r="AC57" s="9">
        <v>42787</v>
      </c>
      <c r="AD57" s="8">
        <v>0.53263888888888888</v>
      </c>
      <c r="AE57" s="8" t="s">
        <v>15</v>
      </c>
      <c r="AF57" s="5">
        <v>110</v>
      </c>
      <c r="AG57" s="6">
        <v>109</v>
      </c>
      <c r="AH57" s="7">
        <v>116</v>
      </c>
      <c r="AI57" s="5">
        <v>78</v>
      </c>
      <c r="AJ57" s="6">
        <v>78</v>
      </c>
      <c r="AK57" s="7">
        <v>78</v>
      </c>
      <c r="AL57" s="5">
        <v>58</v>
      </c>
      <c r="AM57" s="6">
        <v>57</v>
      </c>
      <c r="AN57" s="7">
        <v>60</v>
      </c>
      <c r="AO57" s="12" t="s">
        <v>2</v>
      </c>
      <c r="AP57" s="9">
        <v>42815</v>
      </c>
      <c r="AQ57" s="8">
        <v>0.51041666666666663</v>
      </c>
      <c r="AR57" s="8" t="s">
        <v>86</v>
      </c>
      <c r="AS57" s="10">
        <v>152.19999999999999</v>
      </c>
      <c r="AT57" s="10">
        <v>152.1</v>
      </c>
      <c r="AU57" s="10">
        <v>152.19999999999999</v>
      </c>
      <c r="AV57" s="15">
        <v>1</v>
      </c>
      <c r="AW57" s="14">
        <v>83.3</v>
      </c>
      <c r="AX57" s="10">
        <v>83.3</v>
      </c>
      <c r="AY57" s="10">
        <v>83.3</v>
      </c>
      <c r="AZ57" s="15">
        <v>1</v>
      </c>
      <c r="BA57" s="14">
        <v>112</v>
      </c>
      <c r="BB57" s="10">
        <v>115</v>
      </c>
      <c r="BC57" s="15">
        <v>115</v>
      </c>
      <c r="BD57" s="14">
        <v>72</v>
      </c>
      <c r="BE57" s="10">
        <v>84</v>
      </c>
      <c r="BF57" s="15">
        <v>79</v>
      </c>
      <c r="BG57" s="14">
        <v>71</v>
      </c>
      <c r="BH57" s="10">
        <v>69</v>
      </c>
      <c r="BI57" s="10">
        <v>61</v>
      </c>
      <c r="BJ57" s="15" t="s">
        <v>2</v>
      </c>
      <c r="BK57" s="14" t="s">
        <v>4</v>
      </c>
      <c r="BL57" s="15" t="s">
        <v>4</v>
      </c>
      <c r="BM57" s="14" t="s">
        <v>4</v>
      </c>
      <c r="BN57" s="15" t="s">
        <v>4</v>
      </c>
      <c r="BO57" s="19">
        <v>5.9</v>
      </c>
      <c r="BR57" s="20"/>
      <c r="CP57" s="10"/>
      <c r="CQ57" s="20"/>
      <c r="CR57" s="20"/>
      <c r="CS57" s="14"/>
      <c r="CT57" s="10"/>
      <c r="CU57" s="10"/>
      <c r="CV57" s="15"/>
      <c r="CW57" s="14"/>
      <c r="CX57" s="10"/>
      <c r="CY57" s="10"/>
      <c r="CZ57" s="15"/>
      <c r="DA57" s="14"/>
      <c r="DB57" s="10"/>
      <c r="DC57" s="15"/>
      <c r="DD57" s="14"/>
      <c r="DE57" s="10"/>
      <c r="DF57" s="7"/>
      <c r="DG57" s="5"/>
      <c r="DI57" s="7"/>
      <c r="DJ57" s="3"/>
      <c r="DK57" s="5"/>
      <c r="DL57" s="7"/>
      <c r="DM57" s="5"/>
      <c r="DN57" s="7"/>
      <c r="DO57" s="19"/>
    </row>
    <row r="58" spans="1:119">
      <c r="A58" s="3">
        <v>57</v>
      </c>
      <c r="B58" s="5" t="s">
        <v>39</v>
      </c>
      <c r="C58" s="4">
        <v>42780</v>
      </c>
      <c r="D58" s="8">
        <v>0.53125</v>
      </c>
      <c r="E58" s="80" t="s">
        <v>80</v>
      </c>
      <c r="F58" s="17">
        <v>164.1</v>
      </c>
      <c r="G58" s="18">
        <v>163.80000000000001</v>
      </c>
      <c r="H58" s="18">
        <v>164.2</v>
      </c>
      <c r="I58" s="7">
        <v>1</v>
      </c>
      <c r="J58" s="17">
        <v>71.599999999999994</v>
      </c>
      <c r="K58" s="18">
        <v>71.599999999999994</v>
      </c>
      <c r="L58" s="18">
        <v>71.599999999999994</v>
      </c>
      <c r="M58" s="7">
        <v>1</v>
      </c>
      <c r="N58" s="5">
        <v>135</v>
      </c>
      <c r="O58" s="6">
        <v>130</v>
      </c>
      <c r="P58" s="7">
        <v>113</v>
      </c>
      <c r="Q58" s="5">
        <v>88</v>
      </c>
      <c r="R58" s="6">
        <v>91</v>
      </c>
      <c r="S58" s="7">
        <v>86</v>
      </c>
      <c r="T58" s="5">
        <v>60</v>
      </c>
      <c r="U58" s="6">
        <v>57</v>
      </c>
      <c r="V58" s="7">
        <v>59</v>
      </c>
      <c r="W58" s="3" t="s">
        <v>2</v>
      </c>
      <c r="X58" s="17" t="s">
        <v>4</v>
      </c>
      <c r="Y58" s="16">
        <v>3</v>
      </c>
      <c r="Z58" s="5" t="s">
        <v>4</v>
      </c>
      <c r="AA58" s="7" t="s">
        <v>4</v>
      </c>
      <c r="AB58" s="11">
        <v>5.5</v>
      </c>
      <c r="AP58" s="9"/>
      <c r="AR58" s="8" t="s">
        <v>98</v>
      </c>
      <c r="BR58" s="20"/>
      <c r="CP58" s="10"/>
      <c r="CQ58" s="20"/>
      <c r="CR58" s="20"/>
      <c r="CS58" s="14"/>
      <c r="CT58" s="10"/>
      <c r="CU58" s="10"/>
      <c r="CV58" s="15"/>
      <c r="CW58" s="14"/>
      <c r="CX58" s="10"/>
      <c r="CY58" s="10"/>
      <c r="CZ58" s="15"/>
      <c r="DA58" s="14"/>
      <c r="DB58" s="10"/>
      <c r="DC58" s="15"/>
      <c r="DD58" s="14"/>
      <c r="DE58" s="10"/>
      <c r="DF58" s="7"/>
      <c r="DG58" s="5"/>
      <c r="DI58" s="7"/>
      <c r="DJ58" s="3"/>
      <c r="DK58" s="5"/>
      <c r="DL58" s="7"/>
      <c r="DM58" s="5"/>
      <c r="DN58" s="7"/>
      <c r="DO58" s="19"/>
    </row>
    <row r="59" spans="1:119" s="28" customFormat="1">
      <c r="A59" s="26"/>
      <c r="B59" s="32"/>
      <c r="C59" s="27"/>
      <c r="D59" s="22"/>
      <c r="E59" s="81"/>
      <c r="F59" s="30"/>
      <c r="G59" s="31"/>
      <c r="H59" s="31"/>
      <c r="I59" s="29"/>
      <c r="J59" s="30"/>
      <c r="K59" s="31"/>
      <c r="L59" s="31"/>
      <c r="M59" s="29"/>
      <c r="N59" s="32"/>
      <c r="P59" s="29"/>
      <c r="Q59" s="32"/>
      <c r="S59" s="29"/>
      <c r="T59" s="32"/>
      <c r="V59" s="29"/>
      <c r="W59" s="26"/>
      <c r="X59" s="30"/>
      <c r="Y59" s="33"/>
      <c r="Z59" s="32"/>
      <c r="AA59" s="29"/>
      <c r="AB59" s="34"/>
      <c r="AC59" s="21"/>
      <c r="AD59" s="22"/>
      <c r="AE59" s="29"/>
      <c r="AF59" s="32"/>
      <c r="AH59" s="29"/>
      <c r="AI59" s="32"/>
      <c r="AK59" s="29"/>
      <c r="AL59" s="32"/>
      <c r="AN59" s="29"/>
      <c r="AO59" s="35"/>
      <c r="AP59" s="21"/>
      <c r="AQ59" s="22"/>
      <c r="AR59" s="22"/>
      <c r="AS59" s="23"/>
      <c r="AT59" s="23"/>
      <c r="AU59" s="23"/>
      <c r="AV59" s="24"/>
      <c r="AW59" s="36"/>
      <c r="AX59" s="23"/>
      <c r="AY59" s="23"/>
      <c r="AZ59" s="24"/>
      <c r="BA59" s="36"/>
      <c r="BB59" s="23"/>
      <c r="BC59" s="24"/>
      <c r="BD59" s="36"/>
      <c r="BE59" s="23"/>
      <c r="BF59" s="24"/>
      <c r="BG59" s="36"/>
      <c r="BH59" s="23"/>
      <c r="BI59" s="23"/>
      <c r="BJ59" s="24"/>
      <c r="BK59" s="36"/>
      <c r="BL59" s="24"/>
      <c r="BM59" s="36"/>
      <c r="BN59" s="24"/>
      <c r="BO59" s="37"/>
      <c r="BP59" s="23"/>
      <c r="BQ59" s="20"/>
      <c r="BR59" s="23"/>
      <c r="BS59" s="36"/>
      <c r="BT59" s="23"/>
      <c r="BU59" s="23"/>
      <c r="BV59" s="24"/>
      <c r="BW59" s="36"/>
      <c r="BX59" s="23"/>
      <c r="BY59" s="23"/>
      <c r="BZ59" s="24"/>
      <c r="CA59" s="36"/>
      <c r="CB59" s="23"/>
      <c r="CC59" s="24"/>
      <c r="CD59" s="36"/>
      <c r="CE59" s="23"/>
      <c r="CF59" s="29"/>
      <c r="CG59" s="32"/>
      <c r="CI59" s="29"/>
      <c r="CJ59" s="26"/>
      <c r="CK59" s="32"/>
      <c r="CL59" s="29"/>
      <c r="CM59" s="32"/>
      <c r="CN59" s="29"/>
      <c r="CO59" s="37"/>
    </row>
    <row r="60" spans="1:119" s="41" customFormat="1">
      <c r="A60" s="38"/>
      <c r="B60" s="45"/>
      <c r="C60" s="39"/>
      <c r="D60" s="40"/>
      <c r="E60" s="82"/>
      <c r="F60" s="43"/>
      <c r="G60" s="44"/>
      <c r="H60" s="44"/>
      <c r="I60" s="42"/>
      <c r="J60" s="43"/>
      <c r="K60" s="44"/>
      <c r="L60" s="44"/>
      <c r="M60" s="42"/>
      <c r="N60" s="45"/>
      <c r="P60" s="42"/>
      <c r="Q60" s="45"/>
      <c r="S60" s="42"/>
      <c r="T60" s="45"/>
      <c r="V60" s="42"/>
      <c r="W60" s="38"/>
      <c r="X60" s="43"/>
      <c r="Y60" s="46"/>
      <c r="Z60" s="45"/>
      <c r="AA60" s="42"/>
      <c r="AB60" s="47"/>
      <c r="AC60" s="48"/>
      <c r="AD60" s="40"/>
      <c r="AE60" s="42"/>
      <c r="AF60" s="45"/>
      <c r="AH60" s="42"/>
      <c r="AI60" s="45"/>
      <c r="AK60" s="42"/>
      <c r="AL60" s="45"/>
      <c r="AN60" s="42"/>
      <c r="AO60" s="49"/>
      <c r="AP60" s="48"/>
      <c r="AQ60" s="40"/>
      <c r="AR60" s="40"/>
      <c r="AS60" s="50"/>
      <c r="AT60" s="50"/>
      <c r="AU60" s="50"/>
      <c r="AV60" s="51"/>
      <c r="AW60" s="52"/>
      <c r="AX60" s="50"/>
      <c r="AY60" s="50"/>
      <c r="AZ60" s="51"/>
      <c r="BA60" s="52"/>
      <c r="BB60" s="50"/>
      <c r="BC60" s="51"/>
      <c r="BD60" s="52"/>
      <c r="BE60" s="50"/>
      <c r="BF60" s="51"/>
      <c r="BG60" s="52"/>
      <c r="BH60" s="50"/>
      <c r="BI60" s="50"/>
      <c r="BJ60" s="51"/>
      <c r="BK60" s="52"/>
      <c r="BL60" s="51"/>
      <c r="BM60" s="52"/>
      <c r="BN60" s="51"/>
      <c r="BO60" s="53"/>
      <c r="BP60" s="50"/>
      <c r="BQ60" s="20"/>
      <c r="BR60" s="50"/>
      <c r="BS60" s="52"/>
      <c r="BT60" s="50"/>
      <c r="BU60" s="50"/>
      <c r="BV60" s="51"/>
      <c r="BW60" s="52"/>
      <c r="BX60" s="50"/>
      <c r="BY60" s="50"/>
      <c r="BZ60" s="51"/>
      <c r="CA60" s="52"/>
      <c r="CB60" s="50"/>
      <c r="CC60" s="51"/>
      <c r="CD60" s="52"/>
      <c r="CE60" s="50"/>
      <c r="CF60" s="42"/>
      <c r="CG60" s="45"/>
      <c r="CI60" s="42"/>
      <c r="CJ60" s="38"/>
      <c r="CK60" s="45"/>
      <c r="CL60" s="42"/>
      <c r="CM60" s="45"/>
      <c r="CN60" s="42"/>
      <c r="CO60" s="53"/>
    </row>
    <row r="61" spans="1:119" s="28" customFormat="1">
      <c r="A61" s="26"/>
      <c r="B61" s="32"/>
      <c r="C61" s="27"/>
      <c r="D61" s="22"/>
      <c r="E61" s="81"/>
      <c r="F61" s="30"/>
      <c r="G61" s="31"/>
      <c r="H61" s="31"/>
      <c r="I61" s="29"/>
      <c r="J61" s="30"/>
      <c r="K61" s="31"/>
      <c r="L61" s="31"/>
      <c r="M61" s="29"/>
      <c r="N61" s="32"/>
      <c r="P61" s="29"/>
      <c r="Q61" s="32"/>
      <c r="S61" s="29"/>
      <c r="T61" s="32"/>
      <c r="V61" s="29"/>
      <c r="W61" s="26"/>
      <c r="X61" s="30"/>
      <c r="Y61" s="33"/>
      <c r="Z61" s="32"/>
      <c r="AA61" s="29"/>
      <c r="AB61" s="34"/>
      <c r="AC61" s="21"/>
      <c r="AD61" s="22"/>
      <c r="AE61" s="29"/>
      <c r="AF61" s="32"/>
      <c r="AH61" s="29"/>
      <c r="AI61" s="32"/>
      <c r="AK61" s="29"/>
      <c r="AL61" s="32"/>
      <c r="AN61" s="29"/>
      <c r="AO61" s="35"/>
      <c r="AP61" s="23"/>
      <c r="AQ61" s="22"/>
      <c r="AR61" s="22"/>
      <c r="AS61" s="23"/>
      <c r="AT61" s="23"/>
      <c r="AU61" s="23"/>
      <c r="AV61" s="24"/>
      <c r="AW61" s="36"/>
      <c r="AX61" s="23"/>
      <c r="AY61" s="23"/>
      <c r="AZ61" s="24"/>
      <c r="BA61" s="36"/>
      <c r="BB61" s="23"/>
      <c r="BC61" s="24"/>
      <c r="BD61" s="36"/>
      <c r="BE61" s="23"/>
      <c r="BF61" s="24"/>
      <c r="BG61" s="36"/>
      <c r="BH61" s="23"/>
      <c r="BI61" s="23"/>
      <c r="BJ61" s="24"/>
      <c r="BK61" s="36"/>
      <c r="BL61" s="24"/>
      <c r="BM61" s="36"/>
      <c r="BN61" s="24"/>
      <c r="BO61" s="37"/>
      <c r="BP61" s="23"/>
      <c r="BQ61" s="20"/>
      <c r="BR61" s="23"/>
      <c r="BS61" s="36"/>
      <c r="BT61" s="23"/>
      <c r="BU61" s="23"/>
      <c r="BV61" s="24"/>
      <c r="BW61" s="36"/>
      <c r="BX61" s="23"/>
      <c r="BY61" s="23"/>
      <c r="BZ61" s="24"/>
      <c r="CA61" s="36"/>
      <c r="CB61" s="23"/>
      <c r="CC61" s="24"/>
      <c r="CD61" s="36"/>
      <c r="CE61" s="23"/>
      <c r="CF61" s="29"/>
      <c r="CG61" s="32"/>
      <c r="CI61" s="29"/>
      <c r="CJ61" s="26"/>
      <c r="CK61" s="32"/>
      <c r="CL61" s="29"/>
      <c r="CM61" s="32"/>
      <c r="CN61" s="29"/>
      <c r="CO61" s="37"/>
    </row>
    <row r="62" spans="1:119" s="28" customFormat="1">
      <c r="A62" s="26"/>
      <c r="B62" s="32"/>
      <c r="C62" s="27"/>
      <c r="D62" s="22"/>
      <c r="E62" s="81"/>
      <c r="F62" s="30"/>
      <c r="G62" s="31"/>
      <c r="H62" s="31"/>
      <c r="I62" s="29"/>
      <c r="J62" s="30"/>
      <c r="K62" s="31"/>
      <c r="L62" s="31"/>
      <c r="M62" s="29"/>
      <c r="N62" s="32"/>
      <c r="P62" s="29"/>
      <c r="Q62" s="32"/>
      <c r="S62" s="29"/>
      <c r="T62" s="32"/>
      <c r="V62" s="29"/>
      <c r="W62" s="26"/>
      <c r="X62" s="30"/>
      <c r="Y62" s="33"/>
      <c r="Z62" s="32"/>
      <c r="AA62" s="29"/>
      <c r="AB62" s="34"/>
      <c r="AC62" s="21"/>
      <c r="AD62" s="22"/>
      <c r="AE62" s="29"/>
      <c r="AF62" s="32"/>
      <c r="AH62" s="29"/>
      <c r="AI62" s="32"/>
      <c r="AK62" s="29"/>
      <c r="AL62" s="32"/>
      <c r="AN62" s="29"/>
      <c r="AO62" s="35"/>
      <c r="AP62" s="21"/>
      <c r="AQ62" s="22"/>
      <c r="AR62" s="22"/>
      <c r="AS62" s="23"/>
      <c r="AT62" s="23"/>
      <c r="AU62" s="23"/>
      <c r="AV62" s="24"/>
      <c r="AW62" s="36"/>
      <c r="AX62" s="23"/>
      <c r="AY62" s="23"/>
      <c r="AZ62" s="24"/>
      <c r="BA62" s="36"/>
      <c r="BB62" s="23"/>
      <c r="BC62" s="24"/>
      <c r="BD62" s="36"/>
      <c r="BE62" s="23"/>
      <c r="BF62" s="24"/>
      <c r="BG62" s="36"/>
      <c r="BH62" s="23"/>
      <c r="BI62" s="23"/>
      <c r="BJ62" s="24"/>
      <c r="BK62" s="36"/>
      <c r="BL62" s="24"/>
      <c r="BM62" s="36"/>
      <c r="BN62" s="24"/>
      <c r="BO62" s="37"/>
      <c r="BP62" s="23"/>
      <c r="BQ62" s="20"/>
      <c r="BR62" s="23"/>
      <c r="BS62" s="36"/>
      <c r="BT62" s="23"/>
      <c r="BU62" s="23"/>
      <c r="BV62" s="24"/>
      <c r="BW62" s="36"/>
      <c r="BX62" s="23"/>
      <c r="BY62" s="23"/>
      <c r="BZ62" s="24"/>
      <c r="CA62" s="36"/>
      <c r="CB62" s="23"/>
      <c r="CC62" s="24"/>
      <c r="CD62" s="36"/>
      <c r="CE62" s="23"/>
      <c r="CF62" s="29"/>
      <c r="CG62" s="32"/>
      <c r="CI62" s="29"/>
      <c r="CJ62" s="26"/>
      <c r="CK62" s="32"/>
      <c r="CL62" s="29"/>
      <c r="CM62" s="32"/>
      <c r="CN62" s="29"/>
      <c r="CO62" s="37"/>
    </row>
    <row r="63" spans="1:119" s="28" customFormat="1">
      <c r="A63" s="26"/>
      <c r="B63" s="32"/>
      <c r="C63" s="27"/>
      <c r="D63" s="22"/>
      <c r="E63" s="81"/>
      <c r="F63" s="30"/>
      <c r="G63" s="31"/>
      <c r="H63" s="31"/>
      <c r="I63" s="29"/>
      <c r="J63" s="30"/>
      <c r="K63" s="31"/>
      <c r="L63" s="31"/>
      <c r="M63" s="29"/>
      <c r="N63" s="32"/>
      <c r="P63" s="29"/>
      <c r="Q63" s="32"/>
      <c r="S63" s="29"/>
      <c r="T63" s="32"/>
      <c r="V63" s="29"/>
      <c r="W63" s="26"/>
      <c r="X63" s="30"/>
      <c r="Y63" s="33"/>
      <c r="Z63" s="32"/>
      <c r="AA63" s="29"/>
      <c r="AB63" s="34"/>
      <c r="AC63" s="21"/>
      <c r="AD63" s="22"/>
      <c r="AE63" s="29"/>
      <c r="AF63" s="32"/>
      <c r="AH63" s="29"/>
      <c r="AI63" s="32"/>
      <c r="AK63" s="29"/>
      <c r="AL63" s="32"/>
      <c r="AN63" s="29"/>
      <c r="AO63" s="35"/>
      <c r="AP63" s="21"/>
      <c r="AQ63" s="22"/>
      <c r="AR63" s="22"/>
      <c r="AS63" s="23"/>
      <c r="AT63" s="23"/>
      <c r="AU63" s="23"/>
      <c r="AV63" s="24"/>
      <c r="AW63" s="36"/>
      <c r="AX63" s="23"/>
      <c r="AY63" s="23"/>
      <c r="AZ63" s="24"/>
      <c r="BA63" s="36"/>
      <c r="BB63" s="23"/>
      <c r="BC63" s="24"/>
      <c r="BD63" s="36"/>
      <c r="BE63" s="23"/>
      <c r="BF63" s="24"/>
      <c r="BG63" s="36"/>
      <c r="BH63" s="23"/>
      <c r="BI63" s="23"/>
      <c r="BJ63" s="24"/>
      <c r="BK63" s="36"/>
      <c r="BL63" s="24"/>
      <c r="BM63" s="36"/>
      <c r="BN63" s="24"/>
      <c r="BO63" s="37"/>
      <c r="BP63" s="23"/>
      <c r="BQ63" s="20"/>
      <c r="BR63" s="23"/>
      <c r="BS63" s="36"/>
      <c r="BT63" s="23"/>
      <c r="BU63" s="23"/>
      <c r="BV63" s="24"/>
      <c r="BW63" s="36"/>
      <c r="BX63" s="23"/>
      <c r="BY63" s="23"/>
      <c r="BZ63" s="24"/>
      <c r="CA63" s="36"/>
      <c r="CB63" s="23"/>
      <c r="CC63" s="24"/>
      <c r="CD63" s="36"/>
      <c r="CE63" s="23"/>
      <c r="CF63" s="29"/>
      <c r="CG63" s="32"/>
      <c r="CI63" s="29"/>
      <c r="CJ63" s="26"/>
      <c r="CK63" s="32"/>
      <c r="CL63" s="29"/>
      <c r="CM63" s="32"/>
      <c r="CN63" s="29"/>
      <c r="CO63" s="37"/>
    </row>
    <row r="64" spans="1:119" s="28" customFormat="1">
      <c r="A64" s="26"/>
      <c r="B64" s="32"/>
      <c r="C64" s="27"/>
      <c r="D64" s="22"/>
      <c r="E64" s="81"/>
      <c r="F64" s="30"/>
      <c r="G64" s="31"/>
      <c r="H64" s="31"/>
      <c r="I64" s="29"/>
      <c r="J64" s="30"/>
      <c r="K64" s="31"/>
      <c r="L64" s="31"/>
      <c r="M64" s="29"/>
      <c r="N64" s="32"/>
      <c r="P64" s="29"/>
      <c r="Q64" s="32"/>
      <c r="S64" s="29"/>
      <c r="T64" s="32"/>
      <c r="V64" s="29"/>
      <c r="W64" s="26"/>
      <c r="X64" s="30"/>
      <c r="Y64" s="33"/>
      <c r="Z64" s="32"/>
      <c r="AA64" s="29"/>
      <c r="AB64" s="34"/>
      <c r="AC64" s="21"/>
      <c r="AD64" s="22"/>
      <c r="AE64" s="29"/>
      <c r="AF64" s="32"/>
      <c r="AH64" s="29"/>
      <c r="AI64" s="32"/>
      <c r="AK64" s="29"/>
      <c r="AL64" s="32"/>
      <c r="AN64" s="29"/>
      <c r="AO64" s="35"/>
      <c r="AP64" s="21"/>
      <c r="AQ64" s="22"/>
      <c r="AR64" s="22"/>
      <c r="AS64" s="23"/>
      <c r="AT64" s="23"/>
      <c r="AU64" s="23"/>
      <c r="AV64" s="24"/>
      <c r="AW64" s="36"/>
      <c r="AX64" s="23"/>
      <c r="AY64" s="23"/>
      <c r="AZ64" s="24"/>
      <c r="BA64" s="36"/>
      <c r="BB64" s="23"/>
      <c r="BC64" s="24"/>
      <c r="BD64" s="36"/>
      <c r="BE64" s="23"/>
      <c r="BF64" s="24"/>
      <c r="BG64" s="36"/>
      <c r="BH64" s="23"/>
      <c r="BI64" s="23"/>
      <c r="BJ64" s="24"/>
      <c r="BK64" s="36"/>
      <c r="BL64" s="24"/>
      <c r="BM64" s="36"/>
      <c r="BN64" s="24"/>
      <c r="BO64" s="37"/>
      <c r="BP64" s="23"/>
      <c r="BQ64" s="20"/>
      <c r="BR64" s="23"/>
      <c r="BS64" s="36"/>
      <c r="BT64" s="23"/>
      <c r="BU64" s="23"/>
      <c r="BV64" s="24"/>
      <c r="BW64" s="36"/>
      <c r="BX64" s="23"/>
      <c r="BY64" s="23"/>
      <c r="BZ64" s="24"/>
      <c r="CA64" s="36"/>
      <c r="CB64" s="23"/>
      <c r="CC64" s="24"/>
      <c r="CD64" s="36"/>
      <c r="CE64" s="23"/>
      <c r="CF64" s="29"/>
      <c r="CG64" s="32"/>
      <c r="CI64" s="29"/>
      <c r="CJ64" s="26"/>
      <c r="CK64" s="32"/>
      <c r="CL64" s="29"/>
      <c r="CM64" s="32"/>
      <c r="CN64" s="29"/>
      <c r="CO64" s="37"/>
    </row>
    <row r="65" spans="1:93" s="28" customFormat="1">
      <c r="A65" s="26"/>
      <c r="B65" s="32"/>
      <c r="C65" s="27"/>
      <c r="D65" s="22"/>
      <c r="E65" s="81"/>
      <c r="F65" s="30"/>
      <c r="G65" s="31"/>
      <c r="H65" s="31"/>
      <c r="I65" s="29"/>
      <c r="J65" s="30"/>
      <c r="K65" s="31"/>
      <c r="L65" s="31"/>
      <c r="M65" s="29"/>
      <c r="N65" s="32"/>
      <c r="P65" s="29"/>
      <c r="Q65" s="32"/>
      <c r="S65" s="29"/>
      <c r="T65" s="32"/>
      <c r="V65" s="29"/>
      <c r="W65" s="26"/>
      <c r="X65" s="30"/>
      <c r="Y65" s="33"/>
      <c r="Z65" s="32"/>
      <c r="AA65" s="29"/>
      <c r="AB65" s="34"/>
      <c r="AC65" s="21"/>
      <c r="AD65" s="22"/>
      <c r="AE65" s="29"/>
      <c r="AF65" s="32"/>
      <c r="AH65" s="29"/>
      <c r="AI65" s="32"/>
      <c r="AK65" s="29"/>
      <c r="AL65" s="32"/>
      <c r="AN65" s="29"/>
      <c r="AO65" s="35"/>
      <c r="AP65" s="21"/>
      <c r="AQ65" s="22"/>
      <c r="AR65" s="22"/>
      <c r="AS65" s="23"/>
      <c r="AT65" s="23"/>
      <c r="AU65" s="23"/>
      <c r="AV65" s="24"/>
      <c r="AW65" s="36"/>
      <c r="AX65" s="23"/>
      <c r="AY65" s="23"/>
      <c r="AZ65" s="24"/>
      <c r="BA65" s="36"/>
      <c r="BB65" s="23"/>
      <c r="BC65" s="24"/>
      <c r="BD65" s="36"/>
      <c r="BE65" s="23"/>
      <c r="BF65" s="24"/>
      <c r="BG65" s="36"/>
      <c r="BH65" s="23"/>
      <c r="BI65" s="23"/>
      <c r="BJ65" s="24"/>
      <c r="BK65" s="36"/>
      <c r="BL65" s="24"/>
      <c r="BM65" s="36"/>
      <c r="BN65" s="24"/>
      <c r="BO65" s="37"/>
      <c r="BP65" s="23"/>
      <c r="BQ65" s="20"/>
      <c r="BR65" s="23"/>
      <c r="BS65" s="36"/>
      <c r="BT65" s="23"/>
      <c r="BU65" s="23"/>
      <c r="BV65" s="24"/>
      <c r="BW65" s="36"/>
      <c r="BX65" s="23"/>
      <c r="BY65" s="23"/>
      <c r="BZ65" s="24"/>
      <c r="CA65" s="36"/>
      <c r="CB65" s="23"/>
      <c r="CC65" s="24"/>
      <c r="CD65" s="36"/>
      <c r="CE65" s="23"/>
      <c r="CF65" s="29"/>
      <c r="CG65" s="32"/>
      <c r="CI65" s="29"/>
      <c r="CJ65" s="26"/>
      <c r="CK65" s="32"/>
      <c r="CL65" s="29"/>
      <c r="CM65" s="32"/>
      <c r="CN65" s="29"/>
      <c r="CO65" s="37"/>
    </row>
    <row r="66" spans="1:93" s="28" customFormat="1">
      <c r="A66" s="26"/>
      <c r="B66" s="32"/>
      <c r="C66" s="27"/>
      <c r="D66" s="22"/>
      <c r="E66" s="81"/>
      <c r="F66" s="30"/>
      <c r="G66" s="31"/>
      <c r="H66" s="31"/>
      <c r="I66" s="29"/>
      <c r="J66" s="30"/>
      <c r="K66" s="31"/>
      <c r="L66" s="31"/>
      <c r="M66" s="29"/>
      <c r="N66" s="32"/>
      <c r="P66" s="29"/>
      <c r="Q66" s="32"/>
      <c r="S66" s="29"/>
      <c r="T66" s="32"/>
      <c r="V66" s="29"/>
      <c r="W66" s="26"/>
      <c r="X66" s="30"/>
      <c r="Y66" s="33"/>
      <c r="Z66" s="32"/>
      <c r="AA66" s="29"/>
      <c r="AB66" s="34"/>
      <c r="AC66" s="21"/>
      <c r="AD66" s="22"/>
      <c r="AE66" s="29"/>
      <c r="AF66" s="32"/>
      <c r="AH66" s="29"/>
      <c r="AI66" s="32"/>
      <c r="AK66" s="29"/>
      <c r="AL66" s="32"/>
      <c r="AN66" s="29"/>
      <c r="AO66" s="35"/>
      <c r="AP66" s="21"/>
      <c r="AQ66" s="22"/>
      <c r="AR66" s="22"/>
      <c r="AS66" s="23"/>
      <c r="AT66" s="23"/>
      <c r="AU66" s="23"/>
      <c r="AV66" s="24"/>
      <c r="AW66" s="36"/>
      <c r="AX66" s="23"/>
      <c r="AY66" s="23"/>
      <c r="AZ66" s="24"/>
      <c r="BA66" s="36"/>
      <c r="BB66" s="23"/>
      <c r="BC66" s="24"/>
      <c r="BD66" s="36"/>
      <c r="BE66" s="23"/>
      <c r="BF66" s="24"/>
      <c r="BG66" s="36"/>
      <c r="BH66" s="23"/>
      <c r="BI66" s="23"/>
      <c r="BJ66" s="24"/>
      <c r="BK66" s="36"/>
      <c r="BL66" s="24"/>
      <c r="BM66" s="36"/>
      <c r="BN66" s="24"/>
      <c r="BO66" s="37"/>
      <c r="BP66" s="23"/>
      <c r="BQ66" s="20"/>
      <c r="BR66" s="23"/>
      <c r="BS66" s="36"/>
      <c r="BT66" s="23"/>
      <c r="BU66" s="23"/>
      <c r="BV66" s="24"/>
      <c r="BW66" s="36"/>
      <c r="BX66" s="23"/>
      <c r="BY66" s="23"/>
      <c r="BZ66" s="24"/>
      <c r="CA66" s="36"/>
      <c r="CB66" s="23"/>
      <c r="CC66" s="24"/>
      <c r="CD66" s="36"/>
      <c r="CE66" s="23"/>
      <c r="CF66" s="29"/>
      <c r="CG66" s="32"/>
      <c r="CI66" s="29"/>
      <c r="CJ66" s="26"/>
      <c r="CK66" s="32"/>
      <c r="CL66" s="29"/>
      <c r="CM66" s="32"/>
      <c r="CN66" s="29"/>
      <c r="CO66" s="37"/>
    </row>
    <row r="67" spans="1:93" s="28" customFormat="1">
      <c r="A67" s="26"/>
      <c r="B67" s="32"/>
      <c r="C67" s="27"/>
      <c r="D67" s="22"/>
      <c r="E67" s="81"/>
      <c r="F67" s="30"/>
      <c r="G67" s="31"/>
      <c r="H67" s="31"/>
      <c r="I67" s="29"/>
      <c r="J67" s="30"/>
      <c r="K67" s="31"/>
      <c r="L67" s="31"/>
      <c r="M67" s="29"/>
      <c r="N67" s="32"/>
      <c r="P67" s="29"/>
      <c r="Q67" s="32"/>
      <c r="S67" s="29"/>
      <c r="T67" s="32"/>
      <c r="V67" s="29"/>
      <c r="W67" s="26"/>
      <c r="X67" s="30"/>
      <c r="Y67" s="33"/>
      <c r="Z67" s="32"/>
      <c r="AA67" s="29"/>
      <c r="AB67" s="34"/>
      <c r="AC67" s="21"/>
      <c r="AD67" s="22"/>
      <c r="AE67" s="29"/>
      <c r="AF67" s="32"/>
      <c r="AH67" s="29"/>
      <c r="AI67" s="32"/>
      <c r="AK67" s="29"/>
      <c r="AL67" s="32"/>
      <c r="AN67" s="29"/>
      <c r="AO67" s="35"/>
      <c r="AP67" s="21"/>
      <c r="AQ67" s="22"/>
      <c r="AR67" s="22"/>
      <c r="AS67" s="23"/>
      <c r="AT67" s="23"/>
      <c r="AU67" s="23"/>
      <c r="AV67" s="24"/>
      <c r="AW67" s="36"/>
      <c r="AX67" s="23"/>
      <c r="AY67" s="23"/>
      <c r="AZ67" s="24"/>
      <c r="BA67" s="36"/>
      <c r="BB67" s="23"/>
      <c r="BC67" s="24"/>
      <c r="BD67" s="36"/>
      <c r="BE67" s="23"/>
      <c r="BF67" s="24"/>
      <c r="BG67" s="36"/>
      <c r="BH67" s="23"/>
      <c r="BI67" s="23"/>
      <c r="BJ67" s="24"/>
      <c r="BK67" s="36"/>
      <c r="BL67" s="24"/>
      <c r="BM67" s="36"/>
      <c r="BN67" s="24"/>
      <c r="BO67" s="37"/>
      <c r="BP67" s="23"/>
      <c r="BQ67" s="20"/>
      <c r="BR67" s="23"/>
      <c r="BS67" s="36"/>
      <c r="BT67" s="23"/>
      <c r="BU67" s="23"/>
      <c r="BV67" s="24"/>
      <c r="BW67" s="36"/>
      <c r="BX67" s="23"/>
      <c r="BY67" s="23"/>
      <c r="BZ67" s="24"/>
      <c r="CA67" s="36"/>
      <c r="CB67" s="23"/>
      <c r="CC67" s="24"/>
      <c r="CD67" s="36"/>
      <c r="CE67" s="23"/>
      <c r="CF67" s="29"/>
      <c r="CG67" s="32"/>
      <c r="CI67" s="29"/>
      <c r="CJ67" s="26"/>
      <c r="CK67" s="32"/>
      <c r="CL67" s="29"/>
      <c r="CM67" s="32"/>
      <c r="CN67" s="29"/>
      <c r="CO67" s="37"/>
    </row>
    <row r="68" spans="1:93" s="28" customFormat="1">
      <c r="A68" s="26"/>
      <c r="B68" s="32"/>
      <c r="C68" s="27"/>
      <c r="D68" s="22"/>
      <c r="E68" s="81"/>
      <c r="F68" s="30"/>
      <c r="G68" s="31"/>
      <c r="H68" s="31"/>
      <c r="I68" s="29"/>
      <c r="J68" s="30"/>
      <c r="K68" s="31"/>
      <c r="L68" s="31"/>
      <c r="M68" s="29"/>
      <c r="N68" s="32"/>
      <c r="P68" s="29"/>
      <c r="Q68" s="32"/>
      <c r="S68" s="29"/>
      <c r="T68" s="32"/>
      <c r="V68" s="29"/>
      <c r="W68" s="26"/>
      <c r="X68" s="30"/>
      <c r="Y68" s="33"/>
      <c r="Z68" s="32"/>
      <c r="AA68" s="29"/>
      <c r="AB68" s="34"/>
      <c r="AC68" s="21"/>
      <c r="AD68" s="22"/>
      <c r="AE68" s="29"/>
      <c r="AF68" s="32"/>
      <c r="AH68" s="29"/>
      <c r="AI68" s="32"/>
      <c r="AK68" s="29"/>
      <c r="AL68" s="32"/>
      <c r="AN68" s="29"/>
      <c r="AO68" s="35"/>
      <c r="AP68" s="21"/>
      <c r="AQ68" s="22"/>
      <c r="AR68" s="22"/>
      <c r="AS68" s="23"/>
      <c r="AT68" s="23"/>
      <c r="AU68" s="23"/>
      <c r="AV68" s="24"/>
      <c r="AW68" s="36"/>
      <c r="AX68" s="23"/>
      <c r="AY68" s="23"/>
      <c r="AZ68" s="24"/>
      <c r="BA68" s="36"/>
      <c r="BB68" s="23"/>
      <c r="BC68" s="24"/>
      <c r="BD68" s="36"/>
      <c r="BE68" s="23"/>
      <c r="BF68" s="24"/>
      <c r="BG68" s="36"/>
      <c r="BH68" s="23"/>
      <c r="BI68" s="23"/>
      <c r="BJ68" s="24"/>
      <c r="BK68" s="36"/>
      <c r="BL68" s="24"/>
      <c r="BM68" s="36"/>
      <c r="BN68" s="24"/>
      <c r="BO68" s="37"/>
      <c r="BP68" s="23"/>
      <c r="BQ68" s="20"/>
      <c r="BR68" s="23"/>
      <c r="BS68" s="36"/>
      <c r="BT68" s="23"/>
      <c r="BU68" s="23"/>
      <c r="BV68" s="24"/>
      <c r="BW68" s="36"/>
      <c r="BX68" s="23"/>
      <c r="BY68" s="23"/>
      <c r="BZ68" s="24"/>
      <c r="CA68" s="36"/>
      <c r="CB68" s="23"/>
      <c r="CC68" s="24"/>
      <c r="CD68" s="36"/>
      <c r="CE68" s="23"/>
      <c r="CF68" s="29"/>
      <c r="CG68" s="32"/>
      <c r="CI68" s="29"/>
      <c r="CJ68" s="26"/>
      <c r="CK68" s="32"/>
      <c r="CL68" s="29"/>
      <c r="CM68" s="32"/>
      <c r="CN68" s="29"/>
      <c r="CO68" s="37"/>
    </row>
    <row r="69" spans="1:93" s="28" customFormat="1">
      <c r="A69" s="26"/>
      <c r="B69" s="32"/>
      <c r="C69" s="27"/>
      <c r="D69" s="22"/>
      <c r="E69" s="81"/>
      <c r="F69" s="30"/>
      <c r="G69" s="31"/>
      <c r="H69" s="31"/>
      <c r="I69" s="29"/>
      <c r="J69" s="30"/>
      <c r="K69" s="31"/>
      <c r="L69" s="31"/>
      <c r="M69" s="29"/>
      <c r="N69" s="32"/>
      <c r="P69" s="29"/>
      <c r="Q69" s="32"/>
      <c r="S69" s="29"/>
      <c r="T69" s="32"/>
      <c r="V69" s="29"/>
      <c r="W69" s="26"/>
      <c r="X69" s="30"/>
      <c r="Y69" s="33"/>
      <c r="Z69" s="32"/>
      <c r="AA69" s="29"/>
      <c r="AB69" s="34"/>
      <c r="AC69" s="21"/>
      <c r="AD69" s="22"/>
      <c r="AE69" s="29"/>
      <c r="AF69" s="32"/>
      <c r="AH69" s="29"/>
      <c r="AI69" s="32"/>
      <c r="AK69" s="29"/>
      <c r="AL69" s="32"/>
      <c r="AN69" s="29"/>
      <c r="AO69" s="35"/>
      <c r="AP69" s="21"/>
      <c r="AQ69" s="22"/>
      <c r="AR69" s="22"/>
      <c r="AS69" s="23"/>
      <c r="AT69" s="23"/>
      <c r="AU69" s="23"/>
      <c r="AV69" s="24"/>
      <c r="AW69" s="36"/>
      <c r="AX69" s="23"/>
      <c r="AY69" s="23"/>
      <c r="AZ69" s="24"/>
      <c r="BA69" s="36"/>
      <c r="BB69" s="23"/>
      <c r="BC69" s="24"/>
      <c r="BD69" s="36"/>
      <c r="BE69" s="23"/>
      <c r="BF69" s="24"/>
      <c r="BG69" s="36"/>
      <c r="BH69" s="23"/>
      <c r="BI69" s="23"/>
      <c r="BJ69" s="24"/>
      <c r="BK69" s="36"/>
      <c r="BL69" s="24"/>
      <c r="BM69" s="36"/>
      <c r="BN69" s="24"/>
      <c r="BO69" s="37"/>
      <c r="BP69" s="23"/>
      <c r="BQ69" s="20"/>
      <c r="BR69" s="23"/>
      <c r="BS69" s="36"/>
      <c r="BT69" s="23"/>
      <c r="BU69" s="23"/>
      <c r="BV69" s="24"/>
      <c r="BW69" s="36"/>
      <c r="BX69" s="23"/>
      <c r="BY69" s="23"/>
      <c r="BZ69" s="24"/>
      <c r="CA69" s="36"/>
      <c r="CB69" s="23"/>
      <c r="CC69" s="24"/>
      <c r="CD69" s="36"/>
      <c r="CE69" s="23"/>
      <c r="CF69" s="29"/>
      <c r="CG69" s="32"/>
      <c r="CI69" s="29"/>
      <c r="CJ69" s="26"/>
      <c r="CK69" s="32"/>
      <c r="CL69" s="29"/>
      <c r="CM69" s="32"/>
      <c r="CN69" s="29"/>
      <c r="CO69" s="37"/>
    </row>
    <row r="70" spans="1:93" s="28" customFormat="1">
      <c r="A70" s="26"/>
      <c r="B70" s="32"/>
      <c r="C70" s="27"/>
      <c r="D70" s="22"/>
      <c r="E70" s="81"/>
      <c r="F70" s="30"/>
      <c r="G70" s="31"/>
      <c r="H70" s="31"/>
      <c r="I70" s="29"/>
      <c r="J70" s="30"/>
      <c r="K70" s="31"/>
      <c r="L70" s="31"/>
      <c r="M70" s="29"/>
      <c r="N70" s="32"/>
      <c r="P70" s="29"/>
      <c r="Q70" s="32"/>
      <c r="S70" s="29"/>
      <c r="T70" s="32"/>
      <c r="V70" s="29"/>
      <c r="W70" s="26"/>
      <c r="X70" s="30"/>
      <c r="Y70" s="33"/>
      <c r="Z70" s="32"/>
      <c r="AA70" s="29"/>
      <c r="AB70" s="34"/>
      <c r="AC70" s="21"/>
      <c r="AD70" s="22"/>
      <c r="AE70" s="29"/>
      <c r="AF70" s="32"/>
      <c r="AH70" s="29"/>
      <c r="AI70" s="32"/>
      <c r="AK70" s="29"/>
      <c r="AL70" s="32"/>
      <c r="AN70" s="29"/>
      <c r="AO70" s="35"/>
      <c r="AP70" s="21"/>
      <c r="AQ70" s="22"/>
      <c r="AR70" s="22"/>
      <c r="AS70" s="23"/>
      <c r="AT70" s="23"/>
      <c r="AU70" s="23"/>
      <c r="AV70" s="24"/>
      <c r="AW70" s="36"/>
      <c r="AX70" s="23"/>
      <c r="AY70" s="23"/>
      <c r="AZ70" s="24"/>
      <c r="BA70" s="36"/>
      <c r="BB70" s="23"/>
      <c r="BC70" s="24"/>
      <c r="BD70" s="36"/>
      <c r="BE70" s="23"/>
      <c r="BF70" s="24"/>
      <c r="BG70" s="36"/>
      <c r="BH70" s="23"/>
      <c r="BI70" s="23"/>
      <c r="BJ70" s="24"/>
      <c r="BK70" s="36"/>
      <c r="BL70" s="24"/>
      <c r="BM70" s="36"/>
      <c r="BN70" s="24"/>
      <c r="BO70" s="37"/>
      <c r="BP70" s="23"/>
      <c r="BQ70" s="20"/>
      <c r="BR70" s="23"/>
      <c r="BS70" s="36"/>
      <c r="BT70" s="23"/>
      <c r="BU70" s="23"/>
      <c r="BV70" s="24"/>
      <c r="BW70" s="36"/>
      <c r="BX70" s="23"/>
      <c r="BY70" s="23"/>
      <c r="BZ70" s="24"/>
      <c r="CA70" s="36"/>
      <c r="CB70" s="23"/>
      <c r="CC70" s="24"/>
      <c r="CD70" s="36"/>
      <c r="CE70" s="23"/>
      <c r="CF70" s="29"/>
      <c r="CG70" s="32"/>
      <c r="CI70" s="29"/>
      <c r="CJ70" s="26"/>
      <c r="CK70" s="32"/>
      <c r="CL70" s="29"/>
      <c r="CM70" s="32"/>
      <c r="CN70" s="29"/>
      <c r="CO70" s="37"/>
    </row>
    <row r="71" spans="1:93" s="28" customFormat="1">
      <c r="A71" s="26"/>
      <c r="B71" s="32"/>
      <c r="C71" s="27"/>
      <c r="D71" s="22"/>
      <c r="E71" s="81"/>
      <c r="F71" s="30"/>
      <c r="G71" s="31"/>
      <c r="H71" s="31"/>
      <c r="I71" s="29"/>
      <c r="J71" s="30"/>
      <c r="K71" s="31"/>
      <c r="L71" s="31"/>
      <c r="M71" s="29"/>
      <c r="N71" s="32"/>
      <c r="P71" s="29"/>
      <c r="Q71" s="32"/>
      <c r="S71" s="29"/>
      <c r="T71" s="32"/>
      <c r="V71" s="29"/>
      <c r="W71" s="26"/>
      <c r="X71" s="30"/>
      <c r="Y71" s="33"/>
      <c r="Z71" s="32"/>
      <c r="AA71" s="29"/>
      <c r="AB71" s="34"/>
      <c r="AC71" s="21"/>
      <c r="AD71" s="22"/>
      <c r="AE71" s="29"/>
      <c r="AF71" s="32"/>
      <c r="AH71" s="29"/>
      <c r="AI71" s="32"/>
      <c r="AK71" s="29"/>
      <c r="AL71" s="32"/>
      <c r="AN71" s="29"/>
      <c r="AO71" s="35"/>
      <c r="AP71" s="21"/>
      <c r="AQ71" s="22"/>
      <c r="AR71" s="22"/>
      <c r="AS71" s="23"/>
      <c r="AT71" s="23"/>
      <c r="AU71" s="23"/>
      <c r="AV71" s="24"/>
      <c r="AW71" s="36"/>
      <c r="AX71" s="23"/>
      <c r="AY71" s="23"/>
      <c r="AZ71" s="24"/>
      <c r="BA71" s="36"/>
      <c r="BB71" s="23"/>
      <c r="BC71" s="24"/>
      <c r="BD71" s="36"/>
      <c r="BE71" s="23"/>
      <c r="BF71" s="24"/>
      <c r="BG71" s="36"/>
      <c r="BH71" s="23"/>
      <c r="BI71" s="23"/>
      <c r="BJ71" s="24"/>
      <c r="BK71" s="36"/>
      <c r="BL71" s="24"/>
      <c r="BM71" s="36"/>
      <c r="BN71" s="24"/>
      <c r="BO71" s="37"/>
      <c r="BP71" s="23"/>
      <c r="BQ71" s="20"/>
      <c r="BR71" s="23"/>
      <c r="BS71" s="36"/>
      <c r="BT71" s="23"/>
      <c r="BU71" s="23"/>
      <c r="BV71" s="24"/>
      <c r="BW71" s="36"/>
      <c r="BX71" s="23"/>
      <c r="BY71" s="23"/>
      <c r="BZ71" s="24"/>
      <c r="CA71" s="36"/>
      <c r="CB71" s="23"/>
      <c r="CC71" s="24"/>
      <c r="CD71" s="36"/>
      <c r="CE71" s="23"/>
      <c r="CF71" s="29"/>
      <c r="CG71" s="32"/>
      <c r="CI71" s="29"/>
      <c r="CJ71" s="26"/>
      <c r="CK71" s="32"/>
      <c r="CL71" s="29"/>
      <c r="CM71" s="32"/>
      <c r="CN71" s="29"/>
      <c r="CO71" s="37"/>
    </row>
    <row r="72" spans="1:93" s="28" customFormat="1">
      <c r="A72" s="26"/>
      <c r="B72" s="32"/>
      <c r="C72" s="27"/>
      <c r="D72" s="22"/>
      <c r="E72" s="81"/>
      <c r="F72" s="30"/>
      <c r="G72" s="31"/>
      <c r="H72" s="31"/>
      <c r="I72" s="29"/>
      <c r="J72" s="30"/>
      <c r="K72" s="31"/>
      <c r="L72" s="31"/>
      <c r="M72" s="29"/>
      <c r="N72" s="32"/>
      <c r="P72" s="29"/>
      <c r="Q72" s="32"/>
      <c r="S72" s="29"/>
      <c r="T72" s="32"/>
      <c r="V72" s="29"/>
      <c r="W72" s="26"/>
      <c r="X72" s="30"/>
      <c r="Y72" s="33"/>
      <c r="Z72" s="32"/>
      <c r="AA72" s="29"/>
      <c r="AB72" s="34"/>
      <c r="AC72" s="21"/>
      <c r="AD72" s="22"/>
      <c r="AE72" s="29"/>
      <c r="AF72" s="32"/>
      <c r="AH72" s="29"/>
      <c r="AI72" s="32"/>
      <c r="AK72" s="29"/>
      <c r="AL72" s="32"/>
      <c r="AN72" s="29"/>
      <c r="AO72" s="35"/>
      <c r="AP72" s="21"/>
      <c r="AQ72" s="22"/>
      <c r="AR72" s="22"/>
      <c r="AS72" s="23"/>
      <c r="AT72" s="23"/>
      <c r="AU72" s="23"/>
      <c r="AV72" s="24"/>
      <c r="AW72" s="36"/>
      <c r="AX72" s="23"/>
      <c r="AY72" s="23"/>
      <c r="AZ72" s="24"/>
      <c r="BA72" s="36"/>
      <c r="BB72" s="23"/>
      <c r="BC72" s="24"/>
      <c r="BD72" s="36"/>
      <c r="BE72" s="23"/>
      <c r="BF72" s="24"/>
      <c r="BG72" s="36"/>
      <c r="BH72" s="23"/>
      <c r="BI72" s="23"/>
      <c r="BJ72" s="24"/>
      <c r="BK72" s="36"/>
      <c r="BL72" s="24"/>
      <c r="BM72" s="36"/>
      <c r="BN72" s="24"/>
      <c r="BO72" s="37"/>
      <c r="BP72" s="23"/>
      <c r="BQ72" s="20"/>
      <c r="BR72" s="23"/>
      <c r="BS72" s="36"/>
      <c r="BT72" s="23"/>
      <c r="BU72" s="23"/>
      <c r="BV72" s="24"/>
      <c r="BW72" s="36"/>
      <c r="BX72" s="23"/>
      <c r="BY72" s="23"/>
      <c r="BZ72" s="24"/>
      <c r="CA72" s="36"/>
      <c r="CB72" s="23"/>
      <c r="CC72" s="24"/>
      <c r="CD72" s="36"/>
      <c r="CE72" s="23"/>
      <c r="CF72" s="29"/>
      <c r="CG72" s="32"/>
      <c r="CI72" s="29"/>
      <c r="CJ72" s="26"/>
      <c r="CK72" s="32"/>
      <c r="CL72" s="29"/>
      <c r="CM72" s="32"/>
      <c r="CN72" s="29"/>
      <c r="CO72" s="37"/>
    </row>
    <row r="73" spans="1:93" s="28" customFormat="1">
      <c r="A73" s="26"/>
      <c r="B73" s="32"/>
      <c r="C73" s="27"/>
      <c r="D73" s="22"/>
      <c r="E73" s="81"/>
      <c r="F73" s="30"/>
      <c r="G73" s="31"/>
      <c r="H73" s="31"/>
      <c r="I73" s="29"/>
      <c r="J73" s="30"/>
      <c r="K73" s="31"/>
      <c r="L73" s="31"/>
      <c r="M73" s="29"/>
      <c r="N73" s="32"/>
      <c r="P73" s="29"/>
      <c r="Q73" s="32"/>
      <c r="S73" s="29"/>
      <c r="T73" s="32"/>
      <c r="V73" s="29"/>
      <c r="W73" s="26"/>
      <c r="X73" s="30"/>
      <c r="Y73" s="33"/>
      <c r="Z73" s="32"/>
      <c r="AA73" s="29"/>
      <c r="AB73" s="34"/>
      <c r="AC73" s="21"/>
      <c r="AD73" s="22"/>
      <c r="AE73" s="29"/>
      <c r="AF73" s="32"/>
      <c r="AH73" s="29"/>
      <c r="AI73" s="32"/>
      <c r="AK73" s="29"/>
      <c r="AL73" s="32"/>
      <c r="AN73" s="29"/>
      <c r="AO73" s="35"/>
      <c r="AP73" s="21"/>
      <c r="AQ73" s="22"/>
      <c r="AR73" s="22"/>
      <c r="AS73" s="23"/>
      <c r="AT73" s="23"/>
      <c r="AU73" s="23"/>
      <c r="AV73" s="24"/>
      <c r="AW73" s="36"/>
      <c r="AX73" s="23"/>
      <c r="AY73" s="23"/>
      <c r="AZ73" s="24"/>
      <c r="BA73" s="36"/>
      <c r="BB73" s="23"/>
      <c r="BC73" s="24"/>
      <c r="BD73" s="36"/>
      <c r="BE73" s="23"/>
      <c r="BF73" s="24"/>
      <c r="BG73" s="36"/>
      <c r="BH73" s="23"/>
      <c r="BI73" s="23"/>
      <c r="BJ73" s="24"/>
      <c r="BK73" s="36"/>
      <c r="BL73" s="24"/>
      <c r="BM73" s="36"/>
      <c r="BN73" s="24"/>
      <c r="BO73" s="37"/>
      <c r="BP73" s="23"/>
      <c r="BQ73" s="20"/>
      <c r="BR73" s="23"/>
      <c r="BS73" s="36"/>
      <c r="BT73" s="23"/>
      <c r="BU73" s="23"/>
      <c r="BV73" s="24"/>
      <c r="BW73" s="36"/>
      <c r="BX73" s="23"/>
      <c r="BY73" s="23"/>
      <c r="BZ73" s="24"/>
      <c r="CA73" s="36"/>
      <c r="CB73" s="23"/>
      <c r="CC73" s="24"/>
      <c r="CD73" s="36"/>
      <c r="CE73" s="23"/>
      <c r="CF73" s="29"/>
      <c r="CG73" s="32"/>
      <c r="CI73" s="29"/>
      <c r="CJ73" s="26"/>
      <c r="CK73" s="32"/>
      <c r="CL73" s="29"/>
      <c r="CM73" s="32"/>
      <c r="CN73" s="29"/>
      <c r="CO73" s="37"/>
    </row>
    <row r="74" spans="1:93" s="28" customFormat="1">
      <c r="A74" s="26"/>
      <c r="B74" s="32"/>
      <c r="C74" s="27"/>
      <c r="D74" s="22"/>
      <c r="E74" s="81"/>
      <c r="F74" s="30"/>
      <c r="G74" s="31"/>
      <c r="H74" s="31"/>
      <c r="I74" s="29"/>
      <c r="J74" s="30"/>
      <c r="K74" s="31"/>
      <c r="L74" s="31"/>
      <c r="M74" s="29"/>
      <c r="N74" s="32"/>
      <c r="P74" s="29"/>
      <c r="Q74" s="32"/>
      <c r="S74" s="29"/>
      <c r="T74" s="32"/>
      <c r="V74" s="29"/>
      <c r="W74" s="26"/>
      <c r="X74" s="30"/>
      <c r="Y74" s="33"/>
      <c r="Z74" s="32"/>
      <c r="AA74" s="29"/>
      <c r="AB74" s="34"/>
      <c r="AC74" s="21"/>
      <c r="AD74" s="22"/>
      <c r="AE74" s="29"/>
      <c r="AF74" s="32"/>
      <c r="AH74" s="29"/>
      <c r="AI74" s="32"/>
      <c r="AK74" s="29"/>
      <c r="AL74" s="32"/>
      <c r="AN74" s="29"/>
      <c r="AO74" s="35"/>
      <c r="AP74" s="21"/>
      <c r="AQ74" s="22"/>
      <c r="AR74" s="22"/>
      <c r="AS74" s="23"/>
      <c r="AT74" s="23"/>
      <c r="AU74" s="23"/>
      <c r="AV74" s="24"/>
      <c r="AW74" s="36"/>
      <c r="AX74" s="23"/>
      <c r="AY74" s="23"/>
      <c r="AZ74" s="24"/>
      <c r="BA74" s="36"/>
      <c r="BB74" s="23"/>
      <c r="BC74" s="24"/>
      <c r="BD74" s="36"/>
      <c r="BE74" s="23"/>
      <c r="BF74" s="24"/>
      <c r="BG74" s="36"/>
      <c r="BH74" s="23"/>
      <c r="BI74" s="23"/>
      <c r="BJ74" s="24"/>
      <c r="BK74" s="36"/>
      <c r="BL74" s="24"/>
      <c r="BM74" s="36"/>
      <c r="BN74" s="24"/>
      <c r="BO74" s="37"/>
      <c r="BP74" s="23"/>
      <c r="BQ74" s="20"/>
      <c r="BR74" s="23"/>
      <c r="BS74" s="36"/>
      <c r="BT74" s="23"/>
      <c r="BU74" s="23"/>
      <c r="BV74" s="24"/>
      <c r="BW74" s="36"/>
      <c r="BX74" s="23"/>
      <c r="BY74" s="23"/>
      <c r="BZ74" s="24"/>
      <c r="CA74" s="36"/>
      <c r="CB74" s="23"/>
      <c r="CC74" s="24"/>
      <c r="CD74" s="36"/>
      <c r="CE74" s="23"/>
      <c r="CF74" s="29"/>
      <c r="CG74" s="32"/>
      <c r="CI74" s="29"/>
      <c r="CJ74" s="26"/>
      <c r="CK74" s="32"/>
      <c r="CL74" s="29"/>
      <c r="CM74" s="32"/>
      <c r="CN74" s="29"/>
      <c r="CO74" s="37"/>
    </row>
    <row r="75" spans="1:93" s="28" customFormat="1">
      <c r="A75" s="26"/>
      <c r="B75" s="32"/>
      <c r="C75" s="27"/>
      <c r="D75" s="22"/>
      <c r="E75" s="81"/>
      <c r="F75" s="30"/>
      <c r="G75" s="31"/>
      <c r="H75" s="31"/>
      <c r="I75" s="29"/>
      <c r="J75" s="30"/>
      <c r="K75" s="31"/>
      <c r="L75" s="31"/>
      <c r="M75" s="29"/>
      <c r="N75" s="32"/>
      <c r="P75" s="29"/>
      <c r="Q75" s="32"/>
      <c r="S75" s="29"/>
      <c r="T75" s="32"/>
      <c r="V75" s="29"/>
      <c r="W75" s="26"/>
      <c r="X75" s="30"/>
      <c r="Y75" s="33"/>
      <c r="Z75" s="32"/>
      <c r="AA75" s="29"/>
      <c r="AB75" s="34"/>
      <c r="AC75" s="21"/>
      <c r="AD75" s="22"/>
      <c r="AE75" s="29"/>
      <c r="AF75" s="32"/>
      <c r="AH75" s="29"/>
      <c r="AI75" s="32"/>
      <c r="AK75" s="29"/>
      <c r="AL75" s="32"/>
      <c r="AN75" s="29"/>
      <c r="AO75" s="35"/>
      <c r="AP75" s="21"/>
      <c r="AQ75" s="22"/>
      <c r="AR75" s="22"/>
      <c r="AS75" s="23"/>
      <c r="AT75" s="23"/>
      <c r="AU75" s="23"/>
      <c r="AV75" s="24"/>
      <c r="AW75" s="36"/>
      <c r="AX75" s="23"/>
      <c r="AY75" s="23"/>
      <c r="AZ75" s="24"/>
      <c r="BA75" s="36"/>
      <c r="BB75" s="23"/>
      <c r="BC75" s="24"/>
      <c r="BD75" s="36"/>
      <c r="BE75" s="23"/>
      <c r="BF75" s="24"/>
      <c r="BG75" s="36"/>
      <c r="BH75" s="23"/>
      <c r="BI75" s="23"/>
      <c r="BJ75" s="24"/>
      <c r="BK75" s="36"/>
      <c r="BL75" s="24"/>
      <c r="BM75" s="36"/>
      <c r="BN75" s="24"/>
      <c r="BO75" s="37"/>
      <c r="BP75" s="23"/>
      <c r="BQ75" s="20"/>
      <c r="BR75" s="23"/>
      <c r="BS75" s="36"/>
      <c r="BT75" s="23"/>
      <c r="BU75" s="23"/>
      <c r="BV75" s="24"/>
      <c r="BW75" s="36"/>
      <c r="BX75" s="23"/>
      <c r="BY75" s="23"/>
      <c r="BZ75" s="24"/>
      <c r="CA75" s="36"/>
      <c r="CB75" s="23"/>
      <c r="CC75" s="24"/>
      <c r="CD75" s="36"/>
      <c r="CE75" s="23"/>
      <c r="CF75" s="29"/>
      <c r="CG75" s="32"/>
      <c r="CI75" s="29"/>
      <c r="CJ75" s="26"/>
      <c r="CK75" s="32"/>
      <c r="CL75" s="29"/>
      <c r="CM75" s="32"/>
      <c r="CN75" s="29"/>
      <c r="CO75" s="37"/>
    </row>
    <row r="76" spans="1:93">
      <c r="AP76" s="21"/>
      <c r="AQ76" s="22"/>
      <c r="AR76" s="22"/>
    </row>
    <row r="82" spans="1:2">
      <c r="A82" s="25"/>
      <c r="B82" s="83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zoomScale="150" zoomScaleNormal="150" zoomScalePageLayoutView="150" workbookViewId="0">
      <selection activeCell="A6" sqref="A6"/>
    </sheetView>
  </sheetViews>
  <sheetFormatPr baseColWidth="10" defaultColWidth="8.83203125" defaultRowHeight="14" x14ac:dyDescent="0"/>
  <cols>
    <col min="1" max="1" width="13" bestFit="1" customWidth="1"/>
    <col min="2" max="2" width="5.33203125" style="112" bestFit="1" customWidth="1"/>
    <col min="3" max="3" width="5" style="112" bestFit="1" customWidth="1"/>
    <col min="4" max="4" width="12.83203125" style="112" bestFit="1" customWidth="1"/>
    <col min="5" max="5" width="11.1640625" style="112" bestFit="1" customWidth="1"/>
    <col min="6" max="6" width="15.6640625" style="112" bestFit="1" customWidth="1"/>
    <col min="7" max="7" width="20.1640625" style="112" bestFit="1" customWidth="1"/>
    <col min="8" max="8" width="11.5" style="112" bestFit="1" customWidth="1"/>
    <col min="9" max="9" width="15.6640625" style="112" bestFit="1" customWidth="1"/>
    <col min="10" max="10" width="11.5" style="112" bestFit="1" customWidth="1"/>
    <col min="11" max="11" width="20" style="112" bestFit="1" customWidth="1"/>
    <col min="12" max="12" width="15.33203125" style="112" bestFit="1" customWidth="1"/>
    <col min="13" max="13" width="10.33203125" style="112" bestFit="1" customWidth="1"/>
    <col min="14" max="14" width="19.33203125" style="112" bestFit="1" customWidth="1"/>
    <col min="15" max="15" width="17.6640625" style="112" bestFit="1" customWidth="1"/>
    <col min="16" max="16" width="14.33203125" style="112" bestFit="1" customWidth="1"/>
    <col min="17" max="17" width="17.1640625" style="112" bestFit="1" customWidth="1"/>
  </cols>
  <sheetData>
    <row r="1" spans="1:17">
      <c r="A1" s="109" t="s">
        <v>324</v>
      </c>
      <c r="B1" s="109" t="s">
        <v>306</v>
      </c>
      <c r="C1" s="109" t="s">
        <v>307</v>
      </c>
      <c r="D1" s="109" t="s">
        <v>308</v>
      </c>
      <c r="E1" s="109" t="s">
        <v>309</v>
      </c>
      <c r="F1" s="109" t="s">
        <v>310</v>
      </c>
      <c r="G1" s="109" t="s">
        <v>311</v>
      </c>
      <c r="H1" s="109" t="s">
        <v>312</v>
      </c>
      <c r="I1" s="109" t="s">
        <v>313</v>
      </c>
      <c r="J1" s="109" t="s">
        <v>314</v>
      </c>
      <c r="K1" s="109" t="s">
        <v>315</v>
      </c>
      <c r="L1" s="109" t="s">
        <v>316</v>
      </c>
      <c r="M1" s="109" t="s">
        <v>317</v>
      </c>
      <c r="N1" s="109" t="s">
        <v>318</v>
      </c>
      <c r="O1" s="109" t="s">
        <v>319</v>
      </c>
      <c r="P1" s="109" t="s">
        <v>320</v>
      </c>
      <c r="Q1" s="109" t="s">
        <v>321</v>
      </c>
    </row>
    <row r="2" spans="1:17">
      <c r="A2" s="108">
        <v>1</v>
      </c>
      <c r="B2" s="109">
        <v>27</v>
      </c>
      <c r="C2" s="109" t="s">
        <v>123</v>
      </c>
      <c r="D2" s="109">
        <v>0</v>
      </c>
      <c r="E2" s="109">
        <v>0</v>
      </c>
      <c r="F2" s="109">
        <v>0</v>
      </c>
      <c r="G2" s="109">
        <v>4</v>
      </c>
      <c r="H2" s="109">
        <v>0</v>
      </c>
      <c r="I2" s="109">
        <v>9</v>
      </c>
      <c r="J2" s="109">
        <v>3</v>
      </c>
      <c r="K2" s="109">
        <v>914</v>
      </c>
      <c r="L2" s="109" t="s">
        <v>124</v>
      </c>
      <c r="M2" s="109">
        <v>4</v>
      </c>
      <c r="N2" s="109">
        <v>0</v>
      </c>
      <c r="O2" s="109">
        <v>5</v>
      </c>
      <c r="P2" s="109">
        <v>1</v>
      </c>
      <c r="Q2" s="109">
        <v>2</v>
      </c>
    </row>
    <row r="3" spans="1:17">
      <c r="A3" s="108">
        <v>2</v>
      </c>
      <c r="B3" s="109">
        <v>27</v>
      </c>
      <c r="C3" s="109" t="s">
        <v>123</v>
      </c>
      <c r="D3" s="109">
        <v>0</v>
      </c>
      <c r="E3" s="109">
        <v>1</v>
      </c>
      <c r="F3" s="109">
        <v>0</v>
      </c>
      <c r="G3" s="109">
        <v>6</v>
      </c>
      <c r="H3" s="109">
        <v>0</v>
      </c>
      <c r="I3" s="109">
        <v>14</v>
      </c>
      <c r="J3" s="109">
        <v>3</v>
      </c>
      <c r="K3" s="109">
        <v>2000</v>
      </c>
      <c r="L3" s="109" t="s">
        <v>125</v>
      </c>
      <c r="M3" s="109">
        <v>6</v>
      </c>
      <c r="N3" s="109">
        <v>0</v>
      </c>
      <c r="O3" s="109">
        <v>7</v>
      </c>
      <c r="P3" s="109">
        <v>1</v>
      </c>
      <c r="Q3" s="109">
        <v>1</v>
      </c>
    </row>
    <row r="4" spans="1:17">
      <c r="A4" s="108">
        <v>3</v>
      </c>
      <c r="B4" s="109">
        <v>34</v>
      </c>
      <c r="C4" s="109" t="s">
        <v>123</v>
      </c>
      <c r="D4" s="109">
        <v>0</v>
      </c>
      <c r="E4" s="109">
        <v>0</v>
      </c>
      <c r="F4" s="109">
        <v>0</v>
      </c>
      <c r="G4" s="109">
        <v>6</v>
      </c>
      <c r="H4" s="109">
        <v>0</v>
      </c>
      <c r="I4" s="109">
        <v>14</v>
      </c>
      <c r="J4" s="109">
        <v>3</v>
      </c>
      <c r="K4" s="109">
        <v>793</v>
      </c>
      <c r="L4" s="109" t="s">
        <v>126</v>
      </c>
      <c r="M4" s="109">
        <v>3</v>
      </c>
      <c r="N4" s="109">
        <v>0</v>
      </c>
      <c r="O4" s="109">
        <v>4</v>
      </c>
      <c r="P4" s="109">
        <v>1</v>
      </c>
      <c r="Q4" s="109">
        <v>2</v>
      </c>
    </row>
    <row r="5" spans="1:17">
      <c r="A5" s="108">
        <v>4</v>
      </c>
      <c r="B5" s="109">
        <v>35</v>
      </c>
      <c r="C5" s="109" t="s">
        <v>123</v>
      </c>
      <c r="D5" s="109">
        <v>0</v>
      </c>
      <c r="E5" s="109">
        <v>0</v>
      </c>
      <c r="F5" s="109">
        <v>1</v>
      </c>
      <c r="G5" s="109">
        <v>4</v>
      </c>
      <c r="H5" s="109">
        <v>0</v>
      </c>
      <c r="I5" s="109">
        <v>9</v>
      </c>
      <c r="J5" s="109">
        <v>3</v>
      </c>
      <c r="K5" s="109">
        <v>2000</v>
      </c>
      <c r="L5" s="109" t="s">
        <v>127</v>
      </c>
      <c r="M5" s="109">
        <v>6</v>
      </c>
      <c r="N5" s="109">
        <v>1</v>
      </c>
      <c r="O5" s="109">
        <v>8</v>
      </c>
      <c r="P5" s="109">
        <v>1</v>
      </c>
      <c r="Q5" s="109">
        <v>1</v>
      </c>
    </row>
    <row r="6" spans="1:17">
      <c r="A6" s="108">
        <v>5</v>
      </c>
      <c r="B6" s="109">
        <v>29</v>
      </c>
      <c r="C6" s="109" t="s">
        <v>123</v>
      </c>
      <c r="D6" s="109">
        <v>0</v>
      </c>
      <c r="E6" s="109">
        <v>0</v>
      </c>
      <c r="F6" s="109">
        <v>0</v>
      </c>
      <c r="G6" s="109">
        <v>4</v>
      </c>
      <c r="H6" s="109">
        <v>0</v>
      </c>
      <c r="I6" s="109">
        <v>10</v>
      </c>
      <c r="J6" s="109">
        <v>3</v>
      </c>
      <c r="K6" s="109">
        <v>1600</v>
      </c>
      <c r="L6" s="109" t="s">
        <v>128</v>
      </c>
      <c r="M6" s="109">
        <v>3</v>
      </c>
      <c r="N6" s="109">
        <v>1</v>
      </c>
      <c r="O6" s="109">
        <v>5</v>
      </c>
      <c r="P6" s="109">
        <v>1</v>
      </c>
      <c r="Q6" s="109">
        <v>1</v>
      </c>
    </row>
    <row r="7" spans="1:17">
      <c r="A7" s="108">
        <v>6</v>
      </c>
      <c r="B7" s="109">
        <v>36</v>
      </c>
      <c r="C7" s="109" t="s">
        <v>129</v>
      </c>
      <c r="D7" s="109">
        <v>0</v>
      </c>
      <c r="E7" s="109">
        <v>0</v>
      </c>
      <c r="F7" s="109">
        <v>0</v>
      </c>
      <c r="G7" s="109">
        <v>4</v>
      </c>
      <c r="H7" s="109">
        <v>0</v>
      </c>
      <c r="I7" s="109">
        <v>10</v>
      </c>
      <c r="J7" s="109">
        <v>3</v>
      </c>
      <c r="K7" s="109">
        <v>763</v>
      </c>
      <c r="L7" s="109" t="s">
        <v>130</v>
      </c>
      <c r="M7" s="109">
        <v>2</v>
      </c>
      <c r="N7" s="109">
        <v>1</v>
      </c>
      <c r="O7" s="109">
        <v>4</v>
      </c>
      <c r="P7" s="109">
        <v>1</v>
      </c>
      <c r="Q7" s="109">
        <v>1</v>
      </c>
    </row>
    <row r="8" spans="1:17">
      <c r="A8" s="110">
        <v>7</v>
      </c>
      <c r="B8" s="109">
        <v>43</v>
      </c>
      <c r="C8" s="109" t="s">
        <v>123</v>
      </c>
      <c r="D8" s="109">
        <v>0</v>
      </c>
      <c r="E8" s="109">
        <v>0</v>
      </c>
      <c r="F8" s="109">
        <v>0</v>
      </c>
      <c r="G8" s="109">
        <v>1</v>
      </c>
      <c r="H8" s="109">
        <v>0</v>
      </c>
      <c r="I8" s="109">
        <v>13</v>
      </c>
      <c r="J8" s="109">
        <v>3</v>
      </c>
      <c r="K8" s="109">
        <v>733</v>
      </c>
      <c r="L8" s="109" t="s">
        <v>131</v>
      </c>
      <c r="M8" s="109">
        <v>2</v>
      </c>
      <c r="N8" s="109">
        <v>1</v>
      </c>
      <c r="O8" s="109">
        <v>4</v>
      </c>
      <c r="P8" s="109">
        <v>1</v>
      </c>
      <c r="Q8" s="109">
        <v>2</v>
      </c>
    </row>
    <row r="9" spans="1:17">
      <c r="A9" s="110">
        <v>8</v>
      </c>
      <c r="B9" s="109">
        <v>42</v>
      </c>
      <c r="C9" s="109" t="s">
        <v>123</v>
      </c>
      <c r="D9" s="109">
        <v>0</v>
      </c>
      <c r="E9" s="109">
        <v>0</v>
      </c>
      <c r="F9" s="109">
        <v>0</v>
      </c>
      <c r="G9" s="109">
        <v>2</v>
      </c>
      <c r="H9" s="109">
        <v>37</v>
      </c>
      <c r="I9" s="109">
        <v>0</v>
      </c>
      <c r="J9" s="109">
        <v>5</v>
      </c>
      <c r="K9" s="109">
        <v>900</v>
      </c>
      <c r="L9" s="109" t="s">
        <v>132</v>
      </c>
      <c r="M9" s="109">
        <v>3</v>
      </c>
      <c r="N9" s="109">
        <v>1</v>
      </c>
      <c r="O9" s="109">
        <v>5</v>
      </c>
      <c r="P9" s="109">
        <v>1</v>
      </c>
      <c r="Q9" s="109">
        <v>2</v>
      </c>
    </row>
    <row r="10" spans="1:17">
      <c r="A10" s="109">
        <v>9</v>
      </c>
      <c r="B10" s="109">
        <v>30</v>
      </c>
      <c r="C10" s="109" t="s">
        <v>123</v>
      </c>
      <c r="D10" s="109">
        <v>0</v>
      </c>
      <c r="E10" s="109">
        <v>0</v>
      </c>
      <c r="F10" s="109">
        <v>1</v>
      </c>
      <c r="G10" s="109">
        <v>32</v>
      </c>
      <c r="H10" s="109">
        <v>0</v>
      </c>
      <c r="I10" s="109">
        <v>0</v>
      </c>
      <c r="J10" s="109">
        <v>5</v>
      </c>
      <c r="K10" s="109"/>
      <c r="L10" s="109" t="s">
        <v>133</v>
      </c>
      <c r="M10" s="109">
        <v>3</v>
      </c>
      <c r="N10" s="109">
        <v>1</v>
      </c>
      <c r="O10" s="109">
        <v>5</v>
      </c>
      <c r="P10" s="109">
        <v>1</v>
      </c>
      <c r="Q10" s="109">
        <v>2</v>
      </c>
    </row>
    <row r="11" spans="1:17">
      <c r="A11" s="109">
        <v>10</v>
      </c>
      <c r="B11" s="109">
        <v>39</v>
      </c>
      <c r="C11" s="109" t="s">
        <v>123</v>
      </c>
      <c r="D11" s="109">
        <v>0</v>
      </c>
      <c r="E11" s="109">
        <v>0</v>
      </c>
      <c r="F11" s="109">
        <v>1</v>
      </c>
      <c r="G11" s="109">
        <v>1</v>
      </c>
      <c r="H11" s="109">
        <v>0</v>
      </c>
      <c r="I11" s="109">
        <v>0</v>
      </c>
      <c r="J11" s="109">
        <v>5</v>
      </c>
      <c r="K11" s="109"/>
      <c r="L11" s="109" t="s">
        <v>134</v>
      </c>
      <c r="M11" s="109">
        <v>5</v>
      </c>
      <c r="N11" s="109">
        <v>1</v>
      </c>
      <c r="O11" s="109">
        <v>7</v>
      </c>
      <c r="P11" s="109">
        <v>1</v>
      </c>
      <c r="Q11" s="109">
        <v>2</v>
      </c>
    </row>
    <row r="12" spans="1:17">
      <c r="A12" s="109">
        <v>11</v>
      </c>
      <c r="B12" s="109">
        <v>49</v>
      </c>
      <c r="C12" s="109" t="s">
        <v>123</v>
      </c>
      <c r="D12" s="109">
        <v>0</v>
      </c>
      <c r="E12" s="109">
        <v>0</v>
      </c>
      <c r="F12" s="109">
        <v>1</v>
      </c>
      <c r="G12" s="109">
        <v>1</v>
      </c>
      <c r="H12" s="109">
        <v>0</v>
      </c>
      <c r="I12" s="109">
        <v>0</v>
      </c>
      <c r="J12" s="109">
        <v>5</v>
      </c>
      <c r="K12" s="109">
        <v>600</v>
      </c>
      <c r="L12" s="109" t="s">
        <v>135</v>
      </c>
      <c r="M12" s="109">
        <v>3</v>
      </c>
      <c r="N12" s="109">
        <v>1</v>
      </c>
      <c r="O12" s="109">
        <v>5</v>
      </c>
      <c r="P12" s="109">
        <v>1</v>
      </c>
      <c r="Q12" s="109">
        <v>2</v>
      </c>
    </row>
    <row r="13" spans="1:17">
      <c r="A13" s="109">
        <v>12</v>
      </c>
      <c r="B13" s="109">
        <v>38</v>
      </c>
      <c r="C13" s="109" t="s">
        <v>123</v>
      </c>
      <c r="D13" s="109">
        <v>0</v>
      </c>
      <c r="E13" s="109">
        <v>0</v>
      </c>
      <c r="F13" s="109">
        <v>0</v>
      </c>
      <c r="G13" s="109">
        <v>32</v>
      </c>
      <c r="H13" s="109">
        <v>0</v>
      </c>
      <c r="I13" s="109">
        <v>0</v>
      </c>
      <c r="J13" s="109">
        <v>5</v>
      </c>
      <c r="K13" s="109"/>
      <c r="L13" s="109" t="s">
        <v>136</v>
      </c>
      <c r="M13" s="109">
        <v>4</v>
      </c>
      <c r="N13" s="109">
        <v>1</v>
      </c>
      <c r="O13" s="109">
        <v>6</v>
      </c>
      <c r="P13" s="109">
        <v>1</v>
      </c>
      <c r="Q13" s="109">
        <v>2</v>
      </c>
    </row>
    <row r="14" spans="1:17">
      <c r="A14" s="109">
        <v>13</v>
      </c>
      <c r="B14" s="109">
        <v>56</v>
      </c>
      <c r="C14" s="109" t="s">
        <v>129</v>
      </c>
      <c r="D14" s="109">
        <v>0</v>
      </c>
      <c r="E14" s="109">
        <v>0</v>
      </c>
      <c r="F14" s="109">
        <v>1</v>
      </c>
      <c r="G14" s="109">
        <v>1</v>
      </c>
      <c r="H14" s="109">
        <v>0</v>
      </c>
      <c r="I14" s="109">
        <v>0</v>
      </c>
      <c r="J14" s="109">
        <v>5</v>
      </c>
      <c r="K14" s="109"/>
      <c r="L14" s="109" t="s">
        <v>137</v>
      </c>
      <c r="M14" s="109">
        <v>3</v>
      </c>
      <c r="N14" s="109">
        <v>0</v>
      </c>
      <c r="O14" s="109">
        <v>4</v>
      </c>
      <c r="P14" s="109">
        <v>1</v>
      </c>
      <c r="Q14" s="109">
        <v>2</v>
      </c>
    </row>
    <row r="15" spans="1:17">
      <c r="A15" s="109">
        <v>14</v>
      </c>
      <c r="B15" s="109">
        <v>48</v>
      </c>
      <c r="C15" s="109" t="s">
        <v>123</v>
      </c>
      <c r="D15" s="109">
        <v>0</v>
      </c>
      <c r="E15" s="109">
        <v>0</v>
      </c>
      <c r="F15" s="109">
        <v>1</v>
      </c>
      <c r="G15" s="109">
        <v>1</v>
      </c>
      <c r="H15" s="109">
        <v>0</v>
      </c>
      <c r="I15" s="109">
        <v>0</v>
      </c>
      <c r="J15" s="109">
        <v>5</v>
      </c>
      <c r="K15" s="109"/>
      <c r="L15" s="109" t="s">
        <v>138</v>
      </c>
      <c r="M15" s="109">
        <v>2</v>
      </c>
      <c r="N15" s="109">
        <v>1</v>
      </c>
      <c r="O15" s="109">
        <v>4</v>
      </c>
      <c r="P15" s="109">
        <v>1</v>
      </c>
      <c r="Q15" s="109">
        <v>1</v>
      </c>
    </row>
    <row r="16" spans="1:17">
      <c r="A16" s="109">
        <v>15</v>
      </c>
      <c r="B16" s="109">
        <v>62</v>
      </c>
      <c r="C16" s="109" t="s">
        <v>129</v>
      </c>
      <c r="D16" s="109">
        <v>0</v>
      </c>
      <c r="E16" s="109">
        <v>0</v>
      </c>
      <c r="F16" s="109">
        <v>1</v>
      </c>
      <c r="G16" s="109">
        <v>1</v>
      </c>
      <c r="H16" s="109">
        <v>0</v>
      </c>
      <c r="I16" s="109">
        <v>0</v>
      </c>
      <c r="J16" s="109">
        <v>5</v>
      </c>
      <c r="K16" s="109"/>
      <c r="L16" s="109">
        <v>1</v>
      </c>
      <c r="M16" s="109">
        <v>1</v>
      </c>
      <c r="N16" s="109">
        <v>3</v>
      </c>
      <c r="O16" s="109">
        <v>5</v>
      </c>
      <c r="P16" s="109">
        <v>1</v>
      </c>
      <c r="Q16" s="109">
        <v>2</v>
      </c>
    </row>
    <row r="17" spans="1:17">
      <c r="A17" s="109">
        <v>16</v>
      </c>
      <c r="B17" s="109">
        <v>36</v>
      </c>
      <c r="C17" s="109" t="s">
        <v>123</v>
      </c>
      <c r="D17" s="109">
        <v>0</v>
      </c>
      <c r="E17" s="109">
        <v>0</v>
      </c>
      <c r="F17" s="109">
        <v>0</v>
      </c>
      <c r="G17" s="109">
        <v>1</v>
      </c>
      <c r="H17" s="109">
        <v>0</v>
      </c>
      <c r="I17" s="109">
        <v>0</v>
      </c>
      <c r="J17" s="109">
        <v>5</v>
      </c>
      <c r="K17" s="109"/>
      <c r="L17" s="109" t="s">
        <v>139</v>
      </c>
      <c r="M17" s="109">
        <v>3</v>
      </c>
      <c r="N17" s="109">
        <v>1</v>
      </c>
      <c r="O17" s="109">
        <v>5</v>
      </c>
      <c r="P17" s="109">
        <v>1</v>
      </c>
      <c r="Q17" s="109">
        <v>2</v>
      </c>
    </row>
    <row r="18" spans="1:17">
      <c r="A18" s="109">
        <v>17</v>
      </c>
      <c r="B18" s="109">
        <v>53</v>
      </c>
      <c r="C18" s="109" t="s">
        <v>123</v>
      </c>
      <c r="D18" s="109">
        <v>0</v>
      </c>
      <c r="E18" s="109">
        <v>0</v>
      </c>
      <c r="F18" s="109">
        <v>1</v>
      </c>
      <c r="G18" s="109">
        <v>8</v>
      </c>
      <c r="H18" s="109">
        <v>0</v>
      </c>
      <c r="I18" s="109">
        <v>0</v>
      </c>
      <c r="J18" s="109">
        <v>5</v>
      </c>
      <c r="K18" s="109"/>
      <c r="L18" s="109" t="s">
        <v>140</v>
      </c>
      <c r="M18" s="109">
        <v>2</v>
      </c>
      <c r="N18" s="109">
        <v>0</v>
      </c>
      <c r="O18" s="109">
        <v>3</v>
      </c>
      <c r="P18" s="109">
        <v>1</v>
      </c>
      <c r="Q18" s="109">
        <v>2</v>
      </c>
    </row>
    <row r="19" spans="1:17">
      <c r="A19" s="109">
        <v>19</v>
      </c>
      <c r="B19" s="109">
        <v>59</v>
      </c>
      <c r="C19" s="109" t="s">
        <v>123</v>
      </c>
      <c r="D19" s="109">
        <v>0</v>
      </c>
      <c r="E19" s="109">
        <v>0</v>
      </c>
      <c r="F19" s="109">
        <v>1</v>
      </c>
      <c r="G19" s="109">
        <v>1</v>
      </c>
      <c r="H19" s="109">
        <v>0</v>
      </c>
      <c r="I19" s="109">
        <v>0</v>
      </c>
      <c r="J19" s="109">
        <v>5</v>
      </c>
      <c r="K19" s="109"/>
      <c r="L19" s="109">
        <v>11</v>
      </c>
      <c r="M19" s="109">
        <v>1</v>
      </c>
      <c r="N19" s="109">
        <v>2</v>
      </c>
      <c r="O19" s="109">
        <v>4</v>
      </c>
      <c r="P19" s="109">
        <v>1</v>
      </c>
      <c r="Q19" s="109">
        <v>2</v>
      </c>
    </row>
    <row r="20" spans="1:17">
      <c r="A20" s="108">
        <v>20</v>
      </c>
      <c r="B20" s="109">
        <v>27</v>
      </c>
      <c r="C20" s="109" t="s">
        <v>123</v>
      </c>
      <c r="D20" s="109">
        <v>0</v>
      </c>
      <c r="E20" s="109">
        <v>0</v>
      </c>
      <c r="F20" s="109">
        <v>0</v>
      </c>
      <c r="G20" s="109">
        <v>4</v>
      </c>
      <c r="H20" s="109">
        <v>0</v>
      </c>
      <c r="I20" s="109">
        <v>14</v>
      </c>
      <c r="J20" s="109">
        <v>3</v>
      </c>
      <c r="K20" s="109">
        <v>6000</v>
      </c>
      <c r="L20" s="109" t="s">
        <v>141</v>
      </c>
      <c r="M20" s="109">
        <v>5</v>
      </c>
      <c r="N20" s="109">
        <v>1</v>
      </c>
      <c r="O20" s="109">
        <v>7</v>
      </c>
      <c r="P20" s="109">
        <v>1</v>
      </c>
      <c r="Q20" s="109">
        <v>0</v>
      </c>
    </row>
    <row r="21" spans="1:17">
      <c r="A21" s="109">
        <v>22</v>
      </c>
      <c r="B21" s="109">
        <v>52</v>
      </c>
      <c r="C21" s="109" t="s">
        <v>123</v>
      </c>
      <c r="D21" s="109">
        <v>0</v>
      </c>
      <c r="E21" s="109">
        <v>0</v>
      </c>
      <c r="F21" s="109">
        <v>0</v>
      </c>
      <c r="G21" s="109">
        <v>4</v>
      </c>
      <c r="H21" s="109">
        <v>0</v>
      </c>
      <c r="I21" s="109">
        <v>14</v>
      </c>
      <c r="J21" s="109">
        <v>4</v>
      </c>
      <c r="K21" s="109"/>
      <c r="L21" s="109"/>
      <c r="M21" s="109">
        <v>0</v>
      </c>
      <c r="N21" s="109">
        <v>0</v>
      </c>
      <c r="O21" s="109">
        <v>1</v>
      </c>
      <c r="P21" s="109">
        <v>1</v>
      </c>
      <c r="Q21" s="109">
        <v>0</v>
      </c>
    </row>
    <row r="22" spans="1:17">
      <c r="A22" s="109">
        <v>23</v>
      </c>
      <c r="B22" s="109">
        <v>60</v>
      </c>
      <c r="C22" s="109" t="s">
        <v>123</v>
      </c>
      <c r="D22" s="109">
        <v>0</v>
      </c>
      <c r="E22" s="109">
        <v>0</v>
      </c>
      <c r="F22" s="109">
        <v>0</v>
      </c>
      <c r="G22" s="109">
        <v>4</v>
      </c>
      <c r="H22" s="109">
        <v>0</v>
      </c>
      <c r="I22" s="109">
        <v>13</v>
      </c>
      <c r="J22" s="109">
        <v>4</v>
      </c>
      <c r="K22" s="109"/>
      <c r="L22" s="109"/>
      <c r="M22" s="109">
        <v>0</v>
      </c>
      <c r="N22" s="109">
        <v>0</v>
      </c>
      <c r="O22" s="109">
        <v>1</v>
      </c>
      <c r="P22" s="109">
        <v>1</v>
      </c>
      <c r="Q22" s="109">
        <v>0</v>
      </c>
    </row>
    <row r="23" spans="1:17">
      <c r="A23" s="109">
        <v>24</v>
      </c>
      <c r="B23" s="109">
        <v>63</v>
      </c>
      <c r="C23" s="109" t="s">
        <v>123</v>
      </c>
      <c r="D23" s="109">
        <v>0</v>
      </c>
      <c r="E23" s="109">
        <v>0</v>
      </c>
      <c r="F23" s="109">
        <v>0</v>
      </c>
      <c r="G23" s="109">
        <v>4</v>
      </c>
      <c r="H23" s="109">
        <v>0</v>
      </c>
      <c r="I23" s="109">
        <v>14</v>
      </c>
      <c r="J23" s="109">
        <v>4</v>
      </c>
      <c r="K23" s="109"/>
      <c r="L23" s="109"/>
      <c r="M23" s="109">
        <v>0</v>
      </c>
      <c r="N23" s="109">
        <v>0</v>
      </c>
      <c r="O23" s="109">
        <v>1</v>
      </c>
      <c r="P23" s="109">
        <v>1</v>
      </c>
      <c r="Q23" s="109">
        <v>0</v>
      </c>
    </row>
    <row r="24" spans="1:17">
      <c r="A24" s="109">
        <v>27</v>
      </c>
      <c r="B24" s="109">
        <v>56</v>
      </c>
      <c r="C24" s="109" t="s">
        <v>123</v>
      </c>
      <c r="D24" s="109">
        <v>0</v>
      </c>
      <c r="E24" s="109">
        <v>0</v>
      </c>
      <c r="F24" s="109">
        <v>0</v>
      </c>
      <c r="G24" s="109">
        <v>4</v>
      </c>
      <c r="H24" s="109">
        <v>0</v>
      </c>
      <c r="I24" s="109">
        <v>10</v>
      </c>
      <c r="J24" s="109">
        <v>4</v>
      </c>
      <c r="K24" s="109"/>
      <c r="L24" s="109"/>
      <c r="M24" s="109">
        <v>0</v>
      </c>
      <c r="N24" s="109">
        <v>0</v>
      </c>
      <c r="O24" s="109">
        <v>1</v>
      </c>
      <c r="P24" s="109">
        <v>1</v>
      </c>
      <c r="Q24" s="109">
        <v>0</v>
      </c>
    </row>
    <row r="25" spans="1:17">
      <c r="A25" s="109">
        <v>29</v>
      </c>
      <c r="B25" s="109">
        <v>30</v>
      </c>
      <c r="C25" s="109" t="s">
        <v>123</v>
      </c>
      <c r="D25" s="109">
        <v>0</v>
      </c>
      <c r="E25" s="109">
        <v>0</v>
      </c>
      <c r="F25" s="109">
        <v>0</v>
      </c>
      <c r="G25" s="109">
        <v>4</v>
      </c>
      <c r="H25" s="109">
        <v>0</v>
      </c>
      <c r="I25" s="109">
        <v>9</v>
      </c>
      <c r="J25" s="109">
        <v>4</v>
      </c>
      <c r="K25" s="109"/>
      <c r="L25" s="109"/>
      <c r="M25" s="109">
        <v>0</v>
      </c>
      <c r="N25" s="109">
        <v>0</v>
      </c>
      <c r="O25" s="109">
        <v>1</v>
      </c>
      <c r="P25" s="109">
        <v>1</v>
      </c>
      <c r="Q25" s="109">
        <v>0</v>
      </c>
    </row>
    <row r="26" spans="1:17">
      <c r="A26" s="109">
        <v>30</v>
      </c>
      <c r="B26" s="109">
        <v>32</v>
      </c>
      <c r="C26" s="109" t="s">
        <v>129</v>
      </c>
      <c r="D26" s="109">
        <v>0</v>
      </c>
      <c r="E26" s="109">
        <v>0</v>
      </c>
      <c r="F26" s="109">
        <v>0</v>
      </c>
      <c r="G26" s="109">
        <v>4</v>
      </c>
      <c r="H26" s="109">
        <v>0</v>
      </c>
      <c r="I26" s="109">
        <v>9</v>
      </c>
      <c r="J26" s="109">
        <v>5</v>
      </c>
      <c r="K26" s="109"/>
      <c r="L26" s="109"/>
      <c r="M26" s="109">
        <v>0</v>
      </c>
      <c r="N26" s="109">
        <v>0</v>
      </c>
      <c r="O26" s="109">
        <v>1</v>
      </c>
      <c r="P26" s="109">
        <v>1</v>
      </c>
      <c r="Q26" s="109">
        <v>0</v>
      </c>
    </row>
    <row r="27" spans="1:17">
      <c r="A27" s="109">
        <v>32</v>
      </c>
      <c r="B27" s="109">
        <v>27</v>
      </c>
      <c r="C27" s="109" t="s">
        <v>123</v>
      </c>
      <c r="D27" s="109">
        <v>0</v>
      </c>
      <c r="E27" s="109">
        <v>0</v>
      </c>
      <c r="F27" s="109">
        <v>0</v>
      </c>
      <c r="G27" s="109">
        <v>4</v>
      </c>
      <c r="H27" s="109">
        <v>0</v>
      </c>
      <c r="I27" s="109">
        <v>8</v>
      </c>
      <c r="J27" s="109">
        <v>4</v>
      </c>
      <c r="K27" s="109"/>
      <c r="L27" s="109"/>
      <c r="M27" s="109">
        <v>0</v>
      </c>
      <c r="N27" s="109">
        <v>0</v>
      </c>
      <c r="O27" s="109">
        <v>1</v>
      </c>
      <c r="P27" s="109">
        <v>1</v>
      </c>
      <c r="Q27" s="109">
        <v>0</v>
      </c>
    </row>
    <row r="28" spans="1:17">
      <c r="A28" s="109">
        <v>33</v>
      </c>
      <c r="B28" s="109">
        <v>33</v>
      </c>
      <c r="C28" s="109" t="s">
        <v>123</v>
      </c>
      <c r="D28" s="109">
        <v>0</v>
      </c>
      <c r="E28" s="109">
        <v>0</v>
      </c>
      <c r="F28" s="109">
        <v>1</v>
      </c>
      <c r="G28" s="109">
        <v>32</v>
      </c>
      <c r="H28" s="109">
        <v>24</v>
      </c>
      <c r="I28" s="109">
        <v>13</v>
      </c>
      <c r="J28" s="109">
        <v>3</v>
      </c>
      <c r="K28" s="109"/>
      <c r="L28" s="109"/>
      <c r="M28" s="109">
        <v>0</v>
      </c>
      <c r="N28" s="109">
        <v>0</v>
      </c>
      <c r="O28" s="109">
        <v>1</v>
      </c>
      <c r="P28" s="109">
        <v>1</v>
      </c>
      <c r="Q28" s="109">
        <v>2</v>
      </c>
    </row>
    <row r="29" spans="1:17">
      <c r="A29" s="110">
        <v>34</v>
      </c>
      <c r="B29" s="109">
        <v>39</v>
      </c>
      <c r="C29" s="109" t="s">
        <v>123</v>
      </c>
      <c r="D29" s="109">
        <v>0</v>
      </c>
      <c r="E29" s="109">
        <v>0</v>
      </c>
      <c r="F29" s="109">
        <v>1</v>
      </c>
      <c r="G29" s="109">
        <v>32</v>
      </c>
      <c r="H29" s="109">
        <v>24</v>
      </c>
      <c r="I29" s="109">
        <v>0</v>
      </c>
      <c r="J29" s="109">
        <v>3</v>
      </c>
      <c r="K29" s="113">
        <v>2800</v>
      </c>
      <c r="L29" s="109" t="s">
        <v>142</v>
      </c>
      <c r="M29" s="109">
        <v>2</v>
      </c>
      <c r="N29" s="109">
        <v>1</v>
      </c>
      <c r="O29" s="109">
        <v>4</v>
      </c>
      <c r="P29" s="109">
        <v>1</v>
      </c>
      <c r="Q29" s="109">
        <v>2</v>
      </c>
    </row>
    <row r="30" spans="1:17">
      <c r="A30" s="110">
        <v>35</v>
      </c>
      <c r="B30" s="109">
        <v>28</v>
      </c>
      <c r="C30" s="109" t="s">
        <v>123</v>
      </c>
      <c r="D30" s="109">
        <v>0</v>
      </c>
      <c r="E30" s="109">
        <v>0</v>
      </c>
      <c r="F30" s="109">
        <v>1</v>
      </c>
      <c r="G30" s="109">
        <v>32</v>
      </c>
      <c r="H30" s="109">
        <v>24</v>
      </c>
      <c r="I30" s="109">
        <v>9</v>
      </c>
      <c r="J30" s="109">
        <v>3</v>
      </c>
      <c r="K30" s="113">
        <v>2000</v>
      </c>
      <c r="L30" s="109" t="s">
        <v>143</v>
      </c>
      <c r="M30" s="109">
        <v>2</v>
      </c>
      <c r="N30" s="109">
        <v>1</v>
      </c>
      <c r="O30" s="109">
        <v>4</v>
      </c>
      <c r="P30" s="109">
        <v>1</v>
      </c>
      <c r="Q30" s="109">
        <v>2</v>
      </c>
    </row>
    <row r="31" spans="1:17">
      <c r="A31" s="110">
        <v>36</v>
      </c>
      <c r="B31" s="109">
        <v>35</v>
      </c>
      <c r="C31" s="109" t="s">
        <v>123</v>
      </c>
      <c r="D31" s="109">
        <v>0</v>
      </c>
      <c r="E31" s="109">
        <v>1</v>
      </c>
      <c r="F31" s="109">
        <v>1</v>
      </c>
      <c r="G31" s="109">
        <v>32</v>
      </c>
      <c r="H31" s="109">
        <v>24</v>
      </c>
      <c r="I31" s="109">
        <v>7</v>
      </c>
      <c r="J31" s="109">
        <v>3</v>
      </c>
      <c r="K31" s="113">
        <v>1200</v>
      </c>
      <c r="L31" s="109" t="s">
        <v>144</v>
      </c>
      <c r="M31" s="109">
        <v>4</v>
      </c>
      <c r="N31" s="109">
        <v>1</v>
      </c>
      <c r="O31" s="109">
        <v>6</v>
      </c>
      <c r="P31" s="109">
        <v>1</v>
      </c>
      <c r="Q31" s="109">
        <v>2</v>
      </c>
    </row>
    <row r="32" spans="1:17">
      <c r="A32" s="110">
        <v>37</v>
      </c>
      <c r="B32" s="109">
        <v>30</v>
      </c>
      <c r="C32" s="109" t="s">
        <v>123</v>
      </c>
      <c r="D32" s="109">
        <v>0</v>
      </c>
      <c r="E32" s="109">
        <v>0</v>
      </c>
      <c r="F32" s="109">
        <v>1</v>
      </c>
      <c r="G32" s="109">
        <v>32</v>
      </c>
      <c r="H32" s="109">
        <v>24</v>
      </c>
      <c r="I32" s="109">
        <v>6</v>
      </c>
      <c r="J32" s="109">
        <v>3</v>
      </c>
      <c r="K32" s="113">
        <v>3000</v>
      </c>
      <c r="L32" s="109" t="s">
        <v>145</v>
      </c>
      <c r="M32" s="109">
        <v>4</v>
      </c>
      <c r="N32" s="109">
        <v>1</v>
      </c>
      <c r="O32" s="109">
        <v>6</v>
      </c>
      <c r="P32" s="109">
        <v>1</v>
      </c>
      <c r="Q32" s="109">
        <v>2</v>
      </c>
    </row>
    <row r="33" spans="1:17">
      <c r="A33" s="110">
        <v>38</v>
      </c>
      <c r="B33" s="109">
        <v>31</v>
      </c>
      <c r="C33" s="109" t="s">
        <v>123</v>
      </c>
      <c r="D33" s="109">
        <v>0</v>
      </c>
      <c r="E33" s="109">
        <v>0</v>
      </c>
      <c r="F33" s="109">
        <v>1</v>
      </c>
      <c r="G33" s="109">
        <v>32</v>
      </c>
      <c r="H33" s="109">
        <v>24</v>
      </c>
      <c r="I33" s="109">
        <v>0</v>
      </c>
      <c r="J33" s="109">
        <v>3</v>
      </c>
      <c r="K33" s="113">
        <v>1500</v>
      </c>
      <c r="L33" s="109" t="s">
        <v>146</v>
      </c>
      <c r="M33" s="109">
        <v>2</v>
      </c>
      <c r="N33" s="109">
        <v>0</v>
      </c>
      <c r="O33" s="109">
        <v>3</v>
      </c>
      <c r="P33" s="109">
        <v>1</v>
      </c>
      <c r="Q33" s="109">
        <v>2</v>
      </c>
    </row>
    <row r="34" spans="1:17">
      <c r="A34" s="110">
        <v>39</v>
      </c>
      <c r="B34" s="109">
        <v>46</v>
      </c>
      <c r="C34" s="109" t="s">
        <v>123</v>
      </c>
      <c r="D34" s="109">
        <v>0</v>
      </c>
      <c r="E34" s="109">
        <v>0</v>
      </c>
      <c r="F34" s="109">
        <v>1</v>
      </c>
      <c r="G34" s="109">
        <v>32</v>
      </c>
      <c r="H34" s="109">
        <v>24</v>
      </c>
      <c r="I34" s="109">
        <v>12</v>
      </c>
      <c r="J34" s="109">
        <v>3</v>
      </c>
      <c r="K34" s="109">
        <v>2000</v>
      </c>
      <c r="L34" s="109" t="s">
        <v>147</v>
      </c>
      <c r="M34" s="109">
        <v>3</v>
      </c>
      <c r="N34" s="109">
        <v>3</v>
      </c>
      <c r="O34" s="109">
        <v>7</v>
      </c>
      <c r="P34" s="109">
        <v>1</v>
      </c>
      <c r="Q34" s="109">
        <v>2</v>
      </c>
    </row>
    <row r="35" spans="1:17">
      <c r="A35" s="110">
        <v>40</v>
      </c>
      <c r="B35" s="109">
        <v>32</v>
      </c>
      <c r="C35" s="109" t="s">
        <v>123</v>
      </c>
      <c r="D35" s="109">
        <v>0</v>
      </c>
      <c r="E35" s="109">
        <v>0</v>
      </c>
      <c r="F35" s="109">
        <v>1</v>
      </c>
      <c r="G35" s="109">
        <v>32</v>
      </c>
      <c r="H35" s="109">
        <v>24</v>
      </c>
      <c r="I35" s="109">
        <v>0</v>
      </c>
      <c r="J35" s="109">
        <v>3</v>
      </c>
      <c r="K35" s="113">
        <v>1200</v>
      </c>
      <c r="L35" s="109" t="s">
        <v>148</v>
      </c>
      <c r="M35" s="109">
        <v>2</v>
      </c>
      <c r="N35" s="109">
        <v>1</v>
      </c>
      <c r="O35" s="109">
        <v>4</v>
      </c>
      <c r="P35" s="109">
        <v>1</v>
      </c>
      <c r="Q35" s="109">
        <v>2</v>
      </c>
    </row>
    <row r="36" spans="1:17">
      <c r="A36" s="110">
        <v>41</v>
      </c>
      <c r="B36" s="109">
        <v>41</v>
      </c>
      <c r="C36" s="109" t="s">
        <v>123</v>
      </c>
      <c r="D36" s="109">
        <v>0</v>
      </c>
      <c r="E36" s="109">
        <v>0</v>
      </c>
      <c r="F36" s="109">
        <v>1</v>
      </c>
      <c r="G36" s="109">
        <v>32</v>
      </c>
      <c r="H36" s="109">
        <v>24</v>
      </c>
      <c r="I36" s="109">
        <v>6</v>
      </c>
      <c r="J36" s="109">
        <v>3</v>
      </c>
      <c r="K36" s="109">
        <v>2000</v>
      </c>
      <c r="L36" s="109" t="s">
        <v>149</v>
      </c>
      <c r="M36" s="109">
        <v>3</v>
      </c>
      <c r="N36" s="109">
        <v>1</v>
      </c>
      <c r="O36" s="109">
        <v>5</v>
      </c>
      <c r="P36" s="109">
        <v>1</v>
      </c>
      <c r="Q36" s="109">
        <v>2</v>
      </c>
    </row>
    <row r="37" spans="1:17">
      <c r="A37" s="110">
        <v>42</v>
      </c>
      <c r="B37" s="109">
        <v>40</v>
      </c>
      <c r="C37" s="109" t="s">
        <v>123</v>
      </c>
      <c r="D37" s="109">
        <v>0</v>
      </c>
      <c r="E37" s="109">
        <v>0</v>
      </c>
      <c r="F37" s="109">
        <v>1</v>
      </c>
      <c r="G37" s="109">
        <v>1</v>
      </c>
      <c r="H37" s="109">
        <v>24</v>
      </c>
      <c r="I37" s="109">
        <v>15</v>
      </c>
      <c r="J37" s="109">
        <v>5</v>
      </c>
      <c r="K37" s="109">
        <v>2000</v>
      </c>
      <c r="L37" s="109" t="s">
        <v>150</v>
      </c>
      <c r="M37" s="109">
        <v>4</v>
      </c>
      <c r="N37" s="109">
        <v>1</v>
      </c>
      <c r="O37" s="109">
        <v>6</v>
      </c>
      <c r="P37" s="109">
        <v>1</v>
      </c>
      <c r="Q37" s="109">
        <v>2</v>
      </c>
    </row>
    <row r="38" spans="1:17">
      <c r="A38" s="111">
        <v>43</v>
      </c>
      <c r="B38" s="109">
        <v>35</v>
      </c>
      <c r="C38" s="109" t="s">
        <v>123</v>
      </c>
      <c r="D38" s="109">
        <v>0</v>
      </c>
      <c r="E38" s="109">
        <v>0</v>
      </c>
      <c r="F38" s="109">
        <v>0</v>
      </c>
      <c r="G38" s="109">
        <v>1</v>
      </c>
      <c r="H38" s="109">
        <v>0</v>
      </c>
      <c r="I38" s="109">
        <v>0</v>
      </c>
      <c r="J38" s="109">
        <v>4</v>
      </c>
      <c r="K38" s="109">
        <v>780</v>
      </c>
      <c r="L38" s="109" t="s">
        <v>151</v>
      </c>
      <c r="M38" s="109">
        <v>3</v>
      </c>
      <c r="N38" s="109">
        <v>0</v>
      </c>
      <c r="O38" s="109">
        <v>4</v>
      </c>
      <c r="P38" s="109">
        <v>1</v>
      </c>
      <c r="Q38" s="109">
        <v>2</v>
      </c>
    </row>
    <row r="39" spans="1:17">
      <c r="A39" s="111">
        <v>44</v>
      </c>
      <c r="B39" s="109">
        <v>45</v>
      </c>
      <c r="C39" s="109" t="s">
        <v>123</v>
      </c>
      <c r="D39" s="109">
        <v>0</v>
      </c>
      <c r="E39" s="109">
        <v>0</v>
      </c>
      <c r="F39" s="109">
        <v>0</v>
      </c>
      <c r="G39" s="109">
        <v>8</v>
      </c>
      <c r="H39" s="109">
        <v>0</v>
      </c>
      <c r="I39" s="109">
        <v>16</v>
      </c>
      <c r="J39" s="109">
        <v>5</v>
      </c>
      <c r="K39" s="109">
        <v>2400</v>
      </c>
      <c r="L39" s="109">
        <v>4</v>
      </c>
      <c r="M39" s="109">
        <v>1</v>
      </c>
      <c r="N39" s="109">
        <v>2</v>
      </c>
      <c r="O39" s="109">
        <v>4</v>
      </c>
      <c r="P39" s="109">
        <v>1</v>
      </c>
      <c r="Q39" s="109">
        <v>2</v>
      </c>
    </row>
    <row r="40" spans="1:17">
      <c r="A40" s="110">
        <v>45</v>
      </c>
      <c r="B40" s="109">
        <v>31</v>
      </c>
      <c r="C40" s="109" t="s">
        <v>123</v>
      </c>
      <c r="D40" s="109">
        <v>0</v>
      </c>
      <c r="E40" s="109">
        <v>0</v>
      </c>
      <c r="F40" s="109">
        <v>1</v>
      </c>
      <c r="G40" s="109">
        <v>32</v>
      </c>
      <c r="H40" s="109">
        <v>24</v>
      </c>
      <c r="I40" s="109">
        <v>13</v>
      </c>
      <c r="J40" s="109">
        <v>3</v>
      </c>
      <c r="K40" s="109">
        <v>3000</v>
      </c>
      <c r="L40" s="109" t="s">
        <v>152</v>
      </c>
      <c r="M40" s="109">
        <v>3</v>
      </c>
      <c r="N40" s="109">
        <v>1</v>
      </c>
      <c r="O40" s="109">
        <v>5</v>
      </c>
      <c r="P40" s="109">
        <v>1</v>
      </c>
      <c r="Q40" s="109">
        <v>2</v>
      </c>
    </row>
    <row r="41" spans="1:17">
      <c r="A41" s="111">
        <v>46</v>
      </c>
      <c r="B41" s="109">
        <v>33</v>
      </c>
      <c r="C41" s="109" t="s">
        <v>123</v>
      </c>
      <c r="D41" s="109">
        <v>0</v>
      </c>
      <c r="E41" s="109">
        <v>0</v>
      </c>
      <c r="F41" s="109">
        <v>0</v>
      </c>
      <c r="G41" s="109">
        <v>1</v>
      </c>
      <c r="H41" s="109">
        <v>0</v>
      </c>
      <c r="I41" s="109">
        <v>12</v>
      </c>
      <c r="J41" s="109">
        <v>5</v>
      </c>
      <c r="K41" s="109">
        <v>2747</v>
      </c>
      <c r="L41" s="109" t="s">
        <v>153</v>
      </c>
      <c r="M41" s="109">
        <v>3</v>
      </c>
      <c r="N41" s="109">
        <v>1</v>
      </c>
      <c r="O41" s="109">
        <v>5</v>
      </c>
      <c r="P41" s="109">
        <v>1</v>
      </c>
      <c r="Q41" s="109">
        <v>2</v>
      </c>
    </row>
    <row r="42" spans="1:17">
      <c r="A42" s="111">
        <v>47</v>
      </c>
      <c r="B42" s="109">
        <v>35</v>
      </c>
      <c r="C42" s="109" t="s">
        <v>129</v>
      </c>
      <c r="D42" s="109">
        <v>0</v>
      </c>
      <c r="E42" s="109">
        <v>0</v>
      </c>
      <c r="F42" s="109">
        <v>0</v>
      </c>
      <c r="G42" s="109">
        <v>2</v>
      </c>
      <c r="H42" s="109">
        <v>0</v>
      </c>
      <c r="I42" s="109">
        <v>14</v>
      </c>
      <c r="J42" s="109">
        <v>5</v>
      </c>
      <c r="K42" s="109">
        <v>628</v>
      </c>
      <c r="L42" s="109" t="s">
        <v>154</v>
      </c>
      <c r="M42" s="109">
        <v>2</v>
      </c>
      <c r="N42" s="109">
        <v>0</v>
      </c>
      <c r="O42" s="109">
        <v>3</v>
      </c>
      <c r="P42" s="109">
        <v>1</v>
      </c>
      <c r="Q42" s="109">
        <v>1</v>
      </c>
    </row>
    <row r="43" spans="1:17">
      <c r="A43" s="111">
        <v>48</v>
      </c>
      <c r="B43" s="109">
        <v>39</v>
      </c>
      <c r="C43" s="109" t="s">
        <v>123</v>
      </c>
      <c r="D43" s="109">
        <v>0</v>
      </c>
      <c r="E43" s="109">
        <v>1</v>
      </c>
      <c r="F43" s="109">
        <v>0</v>
      </c>
      <c r="G43" s="109">
        <v>2</v>
      </c>
      <c r="H43" s="109">
        <v>0</v>
      </c>
      <c r="I43" s="109">
        <v>0</v>
      </c>
      <c r="J43" s="109">
        <v>4</v>
      </c>
      <c r="K43" s="109"/>
      <c r="L43" s="109" t="s">
        <v>155</v>
      </c>
      <c r="M43" s="109">
        <v>3</v>
      </c>
      <c r="N43" s="109">
        <v>0</v>
      </c>
      <c r="O43" s="109">
        <v>4</v>
      </c>
      <c r="P43" s="109">
        <v>1</v>
      </c>
      <c r="Q43" s="109">
        <v>2</v>
      </c>
    </row>
    <row r="44" spans="1:17">
      <c r="A44" s="111">
        <v>49</v>
      </c>
      <c r="B44" s="109">
        <v>67</v>
      </c>
      <c r="C44" s="109" t="s">
        <v>123</v>
      </c>
      <c r="D44" s="109">
        <v>0</v>
      </c>
      <c r="E44" s="109">
        <v>0</v>
      </c>
      <c r="F44" s="109">
        <v>0</v>
      </c>
      <c r="G44" s="109">
        <v>2</v>
      </c>
      <c r="H44" s="109">
        <v>0</v>
      </c>
      <c r="I44" s="109">
        <v>15</v>
      </c>
      <c r="J44" s="109">
        <v>3</v>
      </c>
      <c r="K44" s="109">
        <v>5000</v>
      </c>
      <c r="L44" s="109"/>
      <c r="M44" s="109">
        <v>0</v>
      </c>
      <c r="N44" s="109">
        <v>1</v>
      </c>
      <c r="O44" s="109">
        <v>2</v>
      </c>
      <c r="P44" s="109">
        <v>1</v>
      </c>
      <c r="Q44" s="109">
        <v>2</v>
      </c>
    </row>
    <row r="45" spans="1:17">
      <c r="A45" s="110">
        <v>50</v>
      </c>
      <c r="B45" s="109">
        <v>26</v>
      </c>
      <c r="C45" s="109" t="s">
        <v>123</v>
      </c>
      <c r="D45" s="109">
        <v>0</v>
      </c>
      <c r="E45" s="109">
        <v>0</v>
      </c>
      <c r="F45" s="109">
        <v>1</v>
      </c>
      <c r="G45" s="109">
        <v>32</v>
      </c>
      <c r="H45" s="109">
        <v>24</v>
      </c>
      <c r="I45" s="109">
        <v>6</v>
      </c>
      <c r="J45" s="109">
        <v>3</v>
      </c>
      <c r="K45" s="113">
        <v>1800</v>
      </c>
      <c r="L45" s="109" t="s">
        <v>156</v>
      </c>
      <c r="M45" s="109">
        <v>2</v>
      </c>
      <c r="N45" s="109">
        <v>1</v>
      </c>
      <c r="O45" s="109">
        <v>4</v>
      </c>
      <c r="P45" s="109">
        <v>1</v>
      </c>
      <c r="Q45" s="109">
        <v>2</v>
      </c>
    </row>
    <row r="46" spans="1:17">
      <c r="A46" s="110">
        <v>51</v>
      </c>
      <c r="B46" s="109">
        <v>31</v>
      </c>
      <c r="C46" s="109" t="s">
        <v>123</v>
      </c>
      <c r="D46" s="109">
        <v>0</v>
      </c>
      <c r="E46" s="109">
        <v>0</v>
      </c>
      <c r="F46" s="109">
        <v>1</v>
      </c>
      <c r="G46" s="109">
        <v>32</v>
      </c>
      <c r="H46" s="109">
        <v>24</v>
      </c>
      <c r="I46" s="109">
        <v>6</v>
      </c>
      <c r="J46" s="109">
        <v>4</v>
      </c>
      <c r="K46" s="113">
        <v>2400</v>
      </c>
      <c r="L46" s="109" t="s">
        <v>157</v>
      </c>
      <c r="M46" s="109">
        <v>4</v>
      </c>
      <c r="N46" s="109">
        <v>1</v>
      </c>
      <c r="O46" s="109">
        <v>6</v>
      </c>
      <c r="P46" s="109">
        <v>1</v>
      </c>
      <c r="Q46" s="109">
        <v>2</v>
      </c>
    </row>
    <row r="47" spans="1:17">
      <c r="A47" s="110">
        <v>54</v>
      </c>
      <c r="B47" s="109">
        <v>38</v>
      </c>
      <c r="C47" s="109" t="s">
        <v>123</v>
      </c>
      <c r="D47" s="109">
        <v>0</v>
      </c>
      <c r="E47" s="109">
        <v>0</v>
      </c>
      <c r="F47" s="109">
        <v>1</v>
      </c>
      <c r="G47" s="109">
        <v>32</v>
      </c>
      <c r="H47" s="109">
        <v>24</v>
      </c>
      <c r="I47" s="109">
        <v>13</v>
      </c>
      <c r="J47" s="109">
        <v>3</v>
      </c>
      <c r="K47" s="109">
        <v>2700</v>
      </c>
      <c r="L47" s="109" t="s">
        <v>158</v>
      </c>
      <c r="M47" s="109">
        <v>2</v>
      </c>
      <c r="N47" s="109">
        <v>1</v>
      </c>
      <c r="O47" s="109">
        <v>4</v>
      </c>
      <c r="P47" s="109">
        <v>1</v>
      </c>
      <c r="Q47" s="109">
        <v>2</v>
      </c>
    </row>
    <row r="48" spans="1:17">
      <c r="A48" s="110">
        <v>55</v>
      </c>
      <c r="B48" s="109">
        <v>33</v>
      </c>
      <c r="C48" s="109" t="s">
        <v>123</v>
      </c>
      <c r="D48" s="109">
        <v>0</v>
      </c>
      <c r="E48" s="109">
        <v>0</v>
      </c>
      <c r="F48" s="109">
        <v>1</v>
      </c>
      <c r="G48" s="109">
        <v>32</v>
      </c>
      <c r="H48" s="109">
        <v>24</v>
      </c>
      <c r="I48" s="109">
        <v>16</v>
      </c>
      <c r="J48" s="109">
        <v>3</v>
      </c>
      <c r="K48" s="113">
        <v>1400</v>
      </c>
      <c r="L48" s="109" t="s">
        <v>159</v>
      </c>
      <c r="M48" s="109">
        <v>2</v>
      </c>
      <c r="N48" s="109">
        <v>1</v>
      </c>
      <c r="O48" s="109">
        <v>4</v>
      </c>
      <c r="P48" s="109">
        <v>1</v>
      </c>
      <c r="Q48" s="109">
        <v>2</v>
      </c>
    </row>
    <row r="49" spans="1:17">
      <c r="A49" s="110">
        <v>56</v>
      </c>
      <c r="B49" s="109">
        <v>31</v>
      </c>
      <c r="C49" s="109" t="s">
        <v>123</v>
      </c>
      <c r="D49" s="109">
        <v>0</v>
      </c>
      <c r="E49" s="109">
        <v>0</v>
      </c>
      <c r="F49" s="109">
        <v>1</v>
      </c>
      <c r="G49" s="109">
        <v>32</v>
      </c>
      <c r="H49" s="109">
        <v>24</v>
      </c>
      <c r="I49" s="109">
        <v>0</v>
      </c>
      <c r="J49" s="109">
        <v>3</v>
      </c>
      <c r="K49" s="113">
        <v>1200</v>
      </c>
      <c r="L49" s="109" t="s">
        <v>160</v>
      </c>
      <c r="M49" s="109">
        <v>2</v>
      </c>
      <c r="N49" s="109">
        <v>1</v>
      </c>
      <c r="O49" s="109">
        <v>4</v>
      </c>
      <c r="P49" s="109">
        <v>1</v>
      </c>
      <c r="Q49" s="109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72"/>
  <sheetViews>
    <sheetView zoomScale="70" zoomScaleNormal="70" zoomScalePageLayoutView="70" workbookViewId="0">
      <pane ySplit="1" topLeftCell="A131" activePane="bottomLeft" state="frozen"/>
      <selection pane="bottomLeft" activeCell="E180" sqref="E180"/>
    </sheetView>
  </sheetViews>
  <sheetFormatPr baseColWidth="10" defaultColWidth="8.83203125" defaultRowHeight="14" x14ac:dyDescent="0"/>
  <cols>
    <col min="1" max="1" width="7.6640625" style="91" bestFit="1" customWidth="1"/>
    <col min="2" max="2" width="8.6640625" style="91" bestFit="1" customWidth="1"/>
    <col min="3" max="3" width="10.1640625" style="91" bestFit="1" customWidth="1"/>
    <col min="4" max="4" width="10.5" style="91" bestFit="1" customWidth="1"/>
    <col min="5" max="5" width="10.83203125" style="91" bestFit="1" customWidth="1"/>
    <col min="6" max="7" width="7.33203125" style="91" bestFit="1" customWidth="1"/>
    <col min="8" max="8" width="7.6640625" style="91" bestFit="1" customWidth="1"/>
    <col min="9" max="9" width="9.5" style="91" bestFit="1" customWidth="1"/>
    <col min="10" max="10" width="10.5" style="91" bestFit="1" customWidth="1"/>
    <col min="11" max="11" width="7" style="91" bestFit="1" customWidth="1"/>
    <col min="12" max="12" width="13.5" style="91" bestFit="1" customWidth="1"/>
    <col min="13" max="13" width="21.5" style="91" bestFit="1" customWidth="1"/>
    <col min="14" max="14" width="12" style="91" bestFit="1" customWidth="1"/>
    <col min="15" max="16" width="14.1640625" style="91" bestFit="1" customWidth="1"/>
    <col min="17" max="17" width="14.5" style="91" bestFit="1" customWidth="1"/>
    <col min="18" max="18" width="17.6640625" style="91" bestFit="1" customWidth="1"/>
    <col min="19" max="19" width="15.1640625" style="91" bestFit="1" customWidth="1"/>
    <col min="20" max="20" width="17" style="91" bestFit="1" customWidth="1"/>
    <col min="21" max="21" width="15.5" style="91" bestFit="1" customWidth="1"/>
    <col min="22" max="23" width="21.33203125" style="91" bestFit="1" customWidth="1"/>
    <col min="24" max="16384" width="8.83203125" style="91"/>
  </cols>
  <sheetData>
    <row r="1" spans="1:25" ht="15" thickBot="1">
      <c r="A1" s="84" t="s">
        <v>0</v>
      </c>
      <c r="B1" s="85" t="s">
        <v>81</v>
      </c>
      <c r="C1" s="86" t="s">
        <v>99</v>
      </c>
      <c r="D1" s="86" t="s">
        <v>100</v>
      </c>
      <c r="E1" s="86" t="s">
        <v>101</v>
      </c>
      <c r="F1" s="86" t="s">
        <v>102</v>
      </c>
      <c r="G1" s="86" t="s">
        <v>103</v>
      </c>
      <c r="H1" s="86" t="s">
        <v>104</v>
      </c>
      <c r="I1" s="86" t="s">
        <v>105</v>
      </c>
      <c r="J1" s="87" t="s">
        <v>106</v>
      </c>
      <c r="K1" s="84" t="s">
        <v>107</v>
      </c>
      <c r="L1" s="86" t="s">
        <v>108</v>
      </c>
      <c r="M1" s="86" t="s">
        <v>109</v>
      </c>
      <c r="N1" s="86" t="s">
        <v>110</v>
      </c>
      <c r="O1" s="88" t="s">
        <v>111</v>
      </c>
      <c r="P1" s="88" t="s">
        <v>112</v>
      </c>
      <c r="Q1" s="88" t="s">
        <v>113</v>
      </c>
      <c r="R1" s="89" t="s">
        <v>114</v>
      </c>
      <c r="S1" s="90" t="s">
        <v>115</v>
      </c>
      <c r="T1" s="87" t="s">
        <v>116</v>
      </c>
      <c r="U1" s="88" t="s">
        <v>117</v>
      </c>
      <c r="V1" s="88" t="s">
        <v>118</v>
      </c>
      <c r="W1" s="89" t="s">
        <v>119</v>
      </c>
    </row>
    <row r="2" spans="1:25">
      <c r="A2" s="92">
        <f>Data!A2</f>
        <v>1</v>
      </c>
      <c r="B2" s="18" t="str">
        <f>Data!B2</f>
        <v>WA</v>
      </c>
      <c r="C2" s="18" t="s">
        <v>120</v>
      </c>
      <c r="D2" s="18">
        <f>IFERROR(AVERAGE(Data!F2:H2),"")</f>
        <v>166.13333333333333</v>
      </c>
      <c r="E2" s="18">
        <f>IFERROR(AVERAGE(Data!J2:L2),"")</f>
        <v>78.099999999999994</v>
      </c>
      <c r="F2" s="18">
        <f>IFERROR(E2/(D2/100)^2,"")</f>
        <v>28.296809823538048</v>
      </c>
      <c r="G2" s="18">
        <f>IFERROR(AVERAGE(Data!AG2:AH2),"")</f>
        <v>108.5</v>
      </c>
      <c r="H2" s="18">
        <f>IFERROR(AVERAGE(Data!AJ2:AK2),"")</f>
        <v>73</v>
      </c>
      <c r="I2" s="18">
        <f>IFERROR(AVERAGE(Data!AM2:AN2),"")</f>
        <v>75</v>
      </c>
      <c r="J2" s="18">
        <f>IF(Data!AB2="","",Data!AB2)</f>
        <v>4.3</v>
      </c>
      <c r="K2" s="6">
        <f>IFERROR(VLOOKUP($A2,AdultWebneers,MATCH(K$1,AdultHeader,0),FALSE),"")</f>
        <v>27</v>
      </c>
      <c r="L2" s="6">
        <f t="shared" ref="L2:L33" si="0">IFERROR(VLOOKUP($A2,AdultWebneers,MATCH("Ethnicity_Code",AdultHeader,0),FALSE),"")</f>
        <v>0</v>
      </c>
      <c r="M2" s="6">
        <f t="shared" ref="M2:M33" si="1">IFERROR(VLOOKUP($A2,AdultWebneers,MATCH(M$1,AdultHeader,0),FALSE),"")</f>
        <v>9</v>
      </c>
      <c r="N2" s="18">
        <f>IF(OR(M2="",M2=0),"",IF(M2&gt;13,1,0))</f>
        <v>0</v>
      </c>
      <c r="O2" s="18" t="str">
        <f>IF(F2="","",IF(F2&lt;_xlfn.PERCENTILE.INC($F$2:$F$58,1/3),"Low",IF(F2&lt;_xlfn.PERCENTILE.INC($F$2:$F$58,2/3),"Mid","High")))</f>
        <v>Low</v>
      </c>
      <c r="P2" s="18" t="str">
        <f>IF(G2="","",IF(G2&lt;_xlfn.PERCENTILE.INC($G$2:$G$58,1/3),"Low",IF(G2&lt;_xlfn.PERCENTILE.INC($G$2:$G$58,2/3),"Mid","High")))</f>
        <v>Low</v>
      </c>
      <c r="Q2" s="18" t="str">
        <f>IF(H2="","",IF(H2&lt;_xlfn.PERCENTILE.INC($H$2:$H$58,1/3),"Low",IF(H2&lt;_xlfn.PERCENTILE.INC($H$2:$H$58,2/3),"Mid","High")))</f>
        <v>Low</v>
      </c>
      <c r="R2" s="18" t="str">
        <f>IF(J2="","",IF(J2&lt;_xlfn.PERCENTILE.INC($J$2:$J$58,1/3),"Low",IF(J2&lt;_xlfn.PERCENTILE.INC($J$2:$J$58,2/3),"Mid","High")))</f>
        <v>Low</v>
      </c>
      <c r="S2" s="9">
        <f>IF(Data!C2="","",Data!C2)</f>
        <v>42654</v>
      </c>
      <c r="T2" s="6">
        <f>IFERROR(MONTH(S2),"")</f>
        <v>10</v>
      </c>
      <c r="U2" s="93">
        <f>IF(Data!D2="","",Data!D2)</f>
        <v>0.45833333333333331</v>
      </c>
      <c r="V2" s="18" t="str">
        <f>IF(U2="","",IF(U2&lt;0.5,"Morning","Afternoon"))</f>
        <v>Morning</v>
      </c>
      <c r="W2" s="94" t="str">
        <f>IF(Data!W2="","",Data!W2)</f>
        <v>1A</v>
      </c>
      <c r="Y2" s="95"/>
    </row>
    <row r="3" spans="1:25">
      <c r="A3" s="92">
        <f>Data!A3</f>
        <v>2</v>
      </c>
      <c r="B3" s="18" t="str">
        <f>Data!B3</f>
        <v>WA</v>
      </c>
      <c r="C3" s="18" t="s">
        <v>120</v>
      </c>
      <c r="D3" s="18">
        <f>IFERROR(AVERAGE(Data!F3:H3),"")</f>
        <v>156.9</v>
      </c>
      <c r="E3" s="18">
        <f>IFERROR(AVERAGE(Data!J3:L3),"")</f>
        <v>158.80000000000001</v>
      </c>
      <c r="F3" s="18">
        <f t="shared" ref="F3:F57" si="2">IFERROR(E3/(D3/100)^2,"")</f>
        <v>64.506668194028592</v>
      </c>
      <c r="G3" s="18">
        <f>IFERROR(AVERAGE(Data!AG3:AH3),"")</f>
        <v>115</v>
      </c>
      <c r="H3" s="18">
        <f>IFERROR(AVERAGE(Data!AJ3:AK3),"")</f>
        <v>80</v>
      </c>
      <c r="I3" s="18">
        <f>IFERROR(AVERAGE(Data!AM3:AN3),"")</f>
        <v>85</v>
      </c>
      <c r="J3" s="18">
        <f>IF(Data!AB3="","",Data!AB3)</f>
        <v>5.6</v>
      </c>
      <c r="K3" s="6">
        <f t="shared" ref="K3:K34" si="3">IFERROR(VLOOKUP(A3,AdultWebneers,MATCH(K$1,AdultHeader,0),FALSE),"")</f>
        <v>27</v>
      </c>
      <c r="L3" s="6">
        <f t="shared" si="0"/>
        <v>0</v>
      </c>
      <c r="M3" s="6">
        <f t="shared" si="1"/>
        <v>14</v>
      </c>
      <c r="N3" s="18">
        <f t="shared" ref="N3:N66" si="4">IF(OR(M3="",M3=0),"",IF(M3&gt;13,1,0))</f>
        <v>1</v>
      </c>
      <c r="O3" s="18" t="str">
        <f t="shared" ref="O3:O58" si="5">IF(F3="","",IF(F3&lt;_xlfn.PERCENTILE.INC($F$2:$F$58,1/3),"Low",IF(F3&lt;_xlfn.PERCENTILE.INC($F$2:$F$58,2/3),"Mid","High")))</f>
        <v>High</v>
      </c>
      <c r="P3" s="18" t="str">
        <f t="shared" ref="P3:P58" si="6">IF(G3="","",IF(G3&lt;_xlfn.PERCENTILE.INC($G$2:$G$58,1/3),"Low",IF(G3&lt;_xlfn.PERCENTILE.INC($G$2:$G$58,2/3),"Mid","High")))</f>
        <v>Mid</v>
      </c>
      <c r="Q3" s="18" t="str">
        <f t="shared" ref="Q3:Q58" si="7">IF(H3="","",IF(H3&lt;_xlfn.PERCENTILE.INC($H$2:$H$58,1/3),"Low",IF(H3&lt;_xlfn.PERCENTILE.INC($H$2:$H$58,2/3),"Mid","High")))</f>
        <v>High</v>
      </c>
      <c r="R3" s="18" t="str">
        <f t="shared" ref="R3:R58" si="8">IF(J3="","",IF(J3&lt;_xlfn.PERCENTILE.INC($J$2:$J$58,1/3),"Low",IF(J3&lt;_xlfn.PERCENTILE.INC($J$2:$J$58,2/3),"Mid","High")))</f>
        <v>High</v>
      </c>
      <c r="S3" s="9">
        <f>IF(Data!C3="","",Data!C3)</f>
        <v>42654</v>
      </c>
      <c r="T3" s="6">
        <f t="shared" ref="T3:T66" si="9">IFERROR(MONTH(S3),"")</f>
        <v>10</v>
      </c>
      <c r="U3" s="93">
        <f>IF(Data!D3="","",Data!D3)</f>
        <v>0.45833333333333331</v>
      </c>
      <c r="V3" s="18" t="str">
        <f t="shared" ref="V3:V66" si="10">IF(U3="","",IF(U3&lt;0.5,"Morning","Afternoon"))</f>
        <v>Morning</v>
      </c>
      <c r="W3" s="94" t="str">
        <f>IF(Data!W3="","",Data!W3)</f>
        <v>1A</v>
      </c>
    </row>
    <row r="4" spans="1:25">
      <c r="A4" s="92">
        <f>Data!A4</f>
        <v>3</v>
      </c>
      <c r="B4" s="18" t="str">
        <f>Data!B4</f>
        <v>WA</v>
      </c>
      <c r="C4" s="18" t="s">
        <v>120</v>
      </c>
      <c r="D4" s="18">
        <f>IFERROR(AVERAGE(Data!F4:H4),"")</f>
        <v>165.63333333333335</v>
      </c>
      <c r="E4" s="18">
        <f>IFERROR(AVERAGE(Data!J4:L4),"")</f>
        <v>125.59999999999998</v>
      </c>
      <c r="F4" s="18">
        <f t="shared" si="2"/>
        <v>45.781936150642323</v>
      </c>
      <c r="G4" s="18">
        <f>IFERROR(AVERAGE(Data!AG4:AH4),"")</f>
        <v>112</v>
      </c>
      <c r="H4" s="18">
        <f>IFERROR(AVERAGE(Data!AJ4:AK4),"")</f>
        <v>69</v>
      </c>
      <c r="I4" s="18">
        <f>IFERROR(AVERAGE(Data!AM4:AN4),"")</f>
        <v>77.5</v>
      </c>
      <c r="J4" s="18">
        <f>IF(Data!AB4="","",Data!AB4)</f>
        <v>5.7</v>
      </c>
      <c r="K4" s="6">
        <f t="shared" si="3"/>
        <v>34</v>
      </c>
      <c r="L4" s="6">
        <f t="shared" si="0"/>
        <v>0</v>
      </c>
      <c r="M4" s="6">
        <f t="shared" si="1"/>
        <v>14</v>
      </c>
      <c r="N4" s="18">
        <f t="shared" si="4"/>
        <v>1</v>
      </c>
      <c r="O4" s="18" t="str">
        <f t="shared" si="5"/>
        <v>High</v>
      </c>
      <c r="P4" s="18" t="str">
        <f t="shared" si="6"/>
        <v>Mid</v>
      </c>
      <c r="Q4" s="18" t="str">
        <f t="shared" si="7"/>
        <v>Low</v>
      </c>
      <c r="R4" s="18" t="str">
        <f t="shared" si="8"/>
        <v>High</v>
      </c>
      <c r="S4" s="9">
        <f>IF(Data!C4="","",Data!C4)</f>
        <v>42654</v>
      </c>
      <c r="T4" s="6">
        <f t="shared" si="9"/>
        <v>10</v>
      </c>
      <c r="U4" s="93">
        <f>IF(Data!D4="","",Data!D4)</f>
        <v>0.45833333333333331</v>
      </c>
      <c r="V4" s="18" t="str">
        <f t="shared" si="10"/>
        <v>Morning</v>
      </c>
      <c r="W4" s="94" t="str">
        <f>IF(Data!W4="","",Data!W4)</f>
        <v>1A</v>
      </c>
    </row>
    <row r="5" spans="1:25">
      <c r="A5" s="92">
        <f>Data!A5</f>
        <v>4</v>
      </c>
      <c r="B5" s="18" t="str">
        <f>Data!B5</f>
        <v>WA</v>
      </c>
      <c r="C5" s="18" t="s">
        <v>120</v>
      </c>
      <c r="D5" s="18">
        <f>IFERROR(AVERAGE(Data!F5:H5),"")</f>
        <v>157.66666666666666</v>
      </c>
      <c r="E5" s="18">
        <f>IFERROR(AVERAGE(Data!J5:L5),"")</f>
        <v>93.40000000000002</v>
      </c>
      <c r="F5" s="18">
        <f t="shared" si="2"/>
        <v>37.57224141707156</v>
      </c>
      <c r="G5" s="18" t="str">
        <f>IFERROR(AVERAGE(Data!AG5:AH5),"")</f>
        <v/>
      </c>
      <c r="H5" s="18" t="str">
        <f>IFERROR(AVERAGE(Data!AJ5:AK5),"")</f>
        <v/>
      </c>
      <c r="I5" s="18" t="str">
        <f>IFERROR(AVERAGE(Data!AM5:AN5),"")</f>
        <v/>
      </c>
      <c r="J5" s="18">
        <f>IF(Data!AB5="","",Data!AB5)</f>
        <v>5.8</v>
      </c>
      <c r="K5" s="6">
        <f t="shared" si="3"/>
        <v>35</v>
      </c>
      <c r="L5" s="6">
        <f t="shared" si="0"/>
        <v>1</v>
      </c>
      <c r="M5" s="6">
        <f t="shared" si="1"/>
        <v>9</v>
      </c>
      <c r="N5" s="18">
        <f t="shared" si="4"/>
        <v>0</v>
      </c>
      <c r="O5" s="18" t="str">
        <f t="shared" si="5"/>
        <v>High</v>
      </c>
      <c r="P5" s="18" t="str">
        <f t="shared" si="6"/>
        <v/>
      </c>
      <c r="Q5" s="18" t="str">
        <f t="shared" si="7"/>
        <v/>
      </c>
      <c r="R5" s="18" t="str">
        <f t="shared" si="8"/>
        <v>High</v>
      </c>
      <c r="S5" s="9">
        <f>IF(Data!C5="","",Data!C5)</f>
        <v>42654</v>
      </c>
      <c r="T5" s="6">
        <f t="shared" si="9"/>
        <v>10</v>
      </c>
      <c r="U5" s="93">
        <f>IF(Data!D5="","",Data!D5)</f>
        <v>0.45833333333333331</v>
      </c>
      <c r="V5" s="18" t="str">
        <f t="shared" si="10"/>
        <v>Morning</v>
      </c>
      <c r="W5" s="94" t="str">
        <f>IF(Data!W5="","",Data!W5)</f>
        <v>1A</v>
      </c>
    </row>
    <row r="6" spans="1:25">
      <c r="A6" s="92">
        <f>Data!A6</f>
        <v>5</v>
      </c>
      <c r="B6" s="18" t="str">
        <f>Data!B6</f>
        <v>WA</v>
      </c>
      <c r="C6" s="18" t="s">
        <v>120</v>
      </c>
      <c r="D6" s="18">
        <f>IFERROR(AVERAGE(Data!F6:H6),"")</f>
        <v>159.13333333333333</v>
      </c>
      <c r="E6" s="18">
        <f>IFERROR(AVERAGE(Data!J6:L6),"")</f>
        <v>113.09999999999998</v>
      </c>
      <c r="F6" s="18">
        <f t="shared" si="2"/>
        <v>44.662217790858136</v>
      </c>
      <c r="G6" s="18">
        <f>IFERROR(AVERAGE(Data!AG6:AH6),"")</f>
        <v>124.5</v>
      </c>
      <c r="H6" s="18">
        <f>IFERROR(AVERAGE(Data!AJ6:AK6),"")</f>
        <v>79.5</v>
      </c>
      <c r="I6" s="18">
        <f>IFERROR(AVERAGE(Data!AM6:AN6),"")</f>
        <v>56</v>
      </c>
      <c r="J6" s="18">
        <f>IF(Data!AB6="","",Data!AB6)</f>
        <v>5.2</v>
      </c>
      <c r="K6" s="6">
        <f t="shared" si="3"/>
        <v>29</v>
      </c>
      <c r="L6" s="6">
        <f t="shared" si="0"/>
        <v>0</v>
      </c>
      <c r="M6" s="6">
        <f t="shared" si="1"/>
        <v>10</v>
      </c>
      <c r="N6" s="18">
        <f t="shared" si="4"/>
        <v>0</v>
      </c>
      <c r="O6" s="18" t="str">
        <f t="shared" si="5"/>
        <v>High</v>
      </c>
      <c r="P6" s="18" t="str">
        <f t="shared" si="6"/>
        <v>High</v>
      </c>
      <c r="Q6" s="18" t="str">
        <f t="shared" si="7"/>
        <v>High</v>
      </c>
      <c r="R6" s="18" t="str">
        <f t="shared" si="8"/>
        <v>Low</v>
      </c>
      <c r="S6" s="9">
        <f>IF(Data!C6="","",Data!C6)</f>
        <v>42654</v>
      </c>
      <c r="T6" s="6">
        <f t="shared" si="9"/>
        <v>10</v>
      </c>
      <c r="U6" s="93">
        <f>IF(Data!D6="","",Data!D6)</f>
        <v>0.45833333333333331</v>
      </c>
      <c r="V6" s="18" t="str">
        <f t="shared" si="10"/>
        <v>Morning</v>
      </c>
      <c r="W6" s="94" t="str">
        <f>IF(Data!W6="","",Data!W6)</f>
        <v>1A</v>
      </c>
    </row>
    <row r="7" spans="1:25">
      <c r="A7" s="92">
        <f>Data!A7</f>
        <v>6</v>
      </c>
      <c r="B7" s="18" t="str">
        <f>Data!B7</f>
        <v>WA</v>
      </c>
      <c r="C7" s="18" t="s">
        <v>120</v>
      </c>
      <c r="D7" s="18">
        <f>IFERROR(AVERAGE(Data!F7:H7),"")</f>
        <v>162.56666666666669</v>
      </c>
      <c r="E7" s="18">
        <f>IFERROR(AVERAGE(Data!J7:L7),"")</f>
        <v>68.5</v>
      </c>
      <c r="F7" s="18">
        <f t="shared" si="2"/>
        <v>25.919556711254327</v>
      </c>
      <c r="G7" s="18">
        <f>IFERROR(AVERAGE(Data!AG7:AH7),"")</f>
        <v>149</v>
      </c>
      <c r="H7" s="18">
        <f>IFERROR(AVERAGE(Data!AJ7:AK7),"")</f>
        <v>102.5</v>
      </c>
      <c r="I7" s="18">
        <f>IFERROR(AVERAGE(Data!AM7:AN7),"")</f>
        <v>89.5</v>
      </c>
      <c r="J7" s="18">
        <f>IF(Data!AB7="","",Data!AB7)</f>
        <v>5.4</v>
      </c>
      <c r="K7" s="6">
        <f t="shared" si="3"/>
        <v>36</v>
      </c>
      <c r="L7" s="6">
        <f t="shared" si="0"/>
        <v>0</v>
      </c>
      <c r="M7" s="6">
        <f t="shared" si="1"/>
        <v>10</v>
      </c>
      <c r="N7" s="18">
        <f t="shared" si="4"/>
        <v>0</v>
      </c>
      <c r="O7" s="18" t="str">
        <f t="shared" si="5"/>
        <v>Low</v>
      </c>
      <c r="P7" s="18" t="str">
        <f t="shared" si="6"/>
        <v>High</v>
      </c>
      <c r="Q7" s="18" t="str">
        <f t="shared" si="7"/>
        <v>High</v>
      </c>
      <c r="R7" s="18" t="str">
        <f t="shared" si="8"/>
        <v>Mid</v>
      </c>
      <c r="S7" s="9">
        <f>IF(Data!C7="","",Data!C7)</f>
        <v>42654</v>
      </c>
      <c r="T7" s="6">
        <f t="shared" si="9"/>
        <v>10</v>
      </c>
      <c r="U7" s="93">
        <f>IF(Data!D7="","",Data!D7)</f>
        <v>0.45833333333333331</v>
      </c>
      <c r="V7" s="18" t="str">
        <f t="shared" si="10"/>
        <v>Morning</v>
      </c>
      <c r="W7" s="94" t="str">
        <f>IF(Data!W7="","",Data!W7)</f>
        <v>1B</v>
      </c>
    </row>
    <row r="8" spans="1:25">
      <c r="A8" s="92">
        <f>Data!A8</f>
        <v>7</v>
      </c>
      <c r="B8" s="18" t="str">
        <f>Data!B8</f>
        <v>WA</v>
      </c>
      <c r="C8" s="18" t="s">
        <v>120</v>
      </c>
      <c r="D8" s="18">
        <f>IFERROR(AVERAGE(Data!F8:H8),"")</f>
        <v>174.56666666666669</v>
      </c>
      <c r="E8" s="18">
        <f>IFERROR(AVERAGE(Data!J8:L8),"")</f>
        <v>110.5</v>
      </c>
      <c r="F8" s="18">
        <f t="shared" si="2"/>
        <v>36.260988547106223</v>
      </c>
      <c r="G8" s="18">
        <f>IFERROR(AVERAGE(Data!AG8:AH8),"")</f>
        <v>133.5</v>
      </c>
      <c r="H8" s="18">
        <f>IFERROR(AVERAGE(Data!AJ8:AK8),"")</f>
        <v>95.5</v>
      </c>
      <c r="I8" s="18">
        <f>IFERROR(AVERAGE(Data!AM8:AN8),"")</f>
        <v>89</v>
      </c>
      <c r="J8" s="18">
        <f>IF(Data!AB8="","",Data!AB8)</f>
        <v>5.5</v>
      </c>
      <c r="K8" s="6">
        <f t="shared" si="3"/>
        <v>43</v>
      </c>
      <c r="L8" s="6">
        <f t="shared" si="0"/>
        <v>0</v>
      </c>
      <c r="M8" s="6">
        <f t="shared" si="1"/>
        <v>13</v>
      </c>
      <c r="N8" s="18">
        <f t="shared" si="4"/>
        <v>0</v>
      </c>
      <c r="O8" s="18" t="str">
        <f t="shared" si="5"/>
        <v>High</v>
      </c>
      <c r="P8" s="18" t="str">
        <f t="shared" si="6"/>
        <v>High</v>
      </c>
      <c r="Q8" s="18" t="str">
        <f t="shared" si="7"/>
        <v>High</v>
      </c>
      <c r="R8" s="18" t="str">
        <f t="shared" si="8"/>
        <v>Mid</v>
      </c>
      <c r="S8" s="9">
        <f>IF(Data!C8="","",Data!C8)</f>
        <v>42654</v>
      </c>
      <c r="T8" s="6">
        <f t="shared" si="9"/>
        <v>10</v>
      </c>
      <c r="U8" s="93">
        <f>IF(Data!D8="","",Data!D8)</f>
        <v>0.5625</v>
      </c>
      <c r="V8" s="18" t="str">
        <f t="shared" si="10"/>
        <v>Afternoon</v>
      </c>
      <c r="W8" s="94" t="str">
        <f>IF(Data!W8="","",Data!W8)</f>
        <v>1A</v>
      </c>
    </row>
    <row r="9" spans="1:25">
      <c r="A9" s="92">
        <f>Data!A9</f>
        <v>8</v>
      </c>
      <c r="B9" s="18" t="str">
        <f>Data!B9</f>
        <v>WA</v>
      </c>
      <c r="C9" s="18" t="s">
        <v>120</v>
      </c>
      <c r="D9" s="18">
        <f>IFERROR(AVERAGE(Data!F9:H9),"")</f>
        <v>167.76666666666668</v>
      </c>
      <c r="E9" s="18">
        <f>IFERROR(AVERAGE(Data!J9:L9),"")</f>
        <v>93</v>
      </c>
      <c r="F9" s="18">
        <f t="shared" si="2"/>
        <v>33.042400980076295</v>
      </c>
      <c r="G9" s="18">
        <f>IFERROR(AVERAGE(Data!AG9:AH9),"")</f>
        <v>121.5</v>
      </c>
      <c r="H9" s="18">
        <f>IFERROR(AVERAGE(Data!AJ9:AK9),"")</f>
        <v>77.5</v>
      </c>
      <c r="I9" s="18">
        <f>IFERROR(AVERAGE(Data!AM9:AN9),"")</f>
        <v>92</v>
      </c>
      <c r="J9" s="18">
        <f>IF(Data!AB9="","",Data!AB9)</f>
        <v>7.1</v>
      </c>
      <c r="K9" s="6">
        <f t="shared" si="3"/>
        <v>42</v>
      </c>
      <c r="L9" s="6">
        <f t="shared" si="0"/>
        <v>0</v>
      </c>
      <c r="M9" s="6">
        <f t="shared" si="1"/>
        <v>0</v>
      </c>
      <c r="N9" s="18" t="str">
        <f t="shared" si="4"/>
        <v/>
      </c>
      <c r="O9" s="18" t="str">
        <f t="shared" si="5"/>
        <v>Mid</v>
      </c>
      <c r="P9" s="18" t="str">
        <f t="shared" si="6"/>
        <v>High</v>
      </c>
      <c r="Q9" s="18" t="str">
        <f t="shared" si="7"/>
        <v>Mid</v>
      </c>
      <c r="R9" s="18" t="str">
        <f t="shared" si="8"/>
        <v>High</v>
      </c>
      <c r="S9" s="9">
        <f>IF(Data!C9="","",Data!C9)</f>
        <v>42654</v>
      </c>
      <c r="T9" s="6">
        <f t="shared" si="9"/>
        <v>10</v>
      </c>
      <c r="U9" s="93">
        <f>IF(Data!D9="","",Data!D9)</f>
        <v>0.5625</v>
      </c>
      <c r="V9" s="18" t="str">
        <f t="shared" si="10"/>
        <v>Afternoon</v>
      </c>
      <c r="W9" s="94" t="str">
        <f>IF(Data!W9="","",Data!W9)</f>
        <v>1A</v>
      </c>
    </row>
    <row r="10" spans="1:25">
      <c r="A10" s="92">
        <f>Data!A10</f>
        <v>9</v>
      </c>
      <c r="B10" s="18" t="str">
        <f>Data!B10</f>
        <v>WA</v>
      </c>
      <c r="C10" s="18" t="s">
        <v>120</v>
      </c>
      <c r="D10" s="18">
        <f>IFERROR(AVERAGE(Data!F10:H10),"")</f>
        <v>149.56666666666669</v>
      </c>
      <c r="E10" s="18">
        <f>IFERROR(AVERAGE(Data!J10:L10),"")</f>
        <v>61</v>
      </c>
      <c r="F10" s="18">
        <f t="shared" si="2"/>
        <v>27.268434492354373</v>
      </c>
      <c r="G10" s="18">
        <f>IFERROR(AVERAGE(Data!AG10:AH10),"")</f>
        <v>105</v>
      </c>
      <c r="H10" s="18">
        <f>IFERROR(AVERAGE(Data!AJ10:AK10),"")</f>
        <v>74.5</v>
      </c>
      <c r="I10" s="18">
        <f>IFERROR(AVERAGE(Data!AM10:AN10),"")</f>
        <v>96.5</v>
      </c>
      <c r="J10" s="18">
        <f>IF(Data!AB10="","",Data!AB10)</f>
        <v>5.8</v>
      </c>
      <c r="K10" s="6">
        <f t="shared" si="3"/>
        <v>30</v>
      </c>
      <c r="L10" s="6">
        <f t="shared" si="0"/>
        <v>1</v>
      </c>
      <c r="M10" s="6">
        <f t="shared" si="1"/>
        <v>0</v>
      </c>
      <c r="N10" s="18" t="str">
        <f t="shared" si="4"/>
        <v/>
      </c>
      <c r="O10" s="18" t="str">
        <f t="shared" si="5"/>
        <v>Low</v>
      </c>
      <c r="P10" s="18" t="str">
        <f t="shared" si="6"/>
        <v>Low</v>
      </c>
      <c r="Q10" s="18" t="str">
        <f t="shared" si="7"/>
        <v>Mid</v>
      </c>
      <c r="R10" s="18" t="str">
        <f t="shared" si="8"/>
        <v>High</v>
      </c>
      <c r="S10" s="9">
        <f>IF(Data!C10="","",Data!C10)</f>
        <v>42670</v>
      </c>
      <c r="T10" s="6">
        <f t="shared" si="9"/>
        <v>10</v>
      </c>
      <c r="U10" s="93">
        <f>IF(Data!D10="","",Data!D10)</f>
        <v>0.41666666666666669</v>
      </c>
      <c r="V10" s="18" t="str">
        <f t="shared" si="10"/>
        <v>Morning</v>
      </c>
      <c r="W10" s="94" t="str">
        <f>IF(Data!W10="","",Data!W10)</f>
        <v>1A</v>
      </c>
    </row>
    <row r="11" spans="1:25">
      <c r="A11" s="92">
        <f>Data!A11</f>
        <v>10</v>
      </c>
      <c r="B11" s="18" t="str">
        <f>Data!B11</f>
        <v>WA</v>
      </c>
      <c r="C11" s="18" t="s">
        <v>120</v>
      </c>
      <c r="D11" s="18">
        <f>IFERROR(AVERAGE(Data!F11:H11),"")</f>
        <v>157.06666666666669</v>
      </c>
      <c r="E11" s="18">
        <f>IFERROR(AVERAGE(Data!J11:L11),"")</f>
        <v>92.566666666666663</v>
      </c>
      <c r="F11" s="18">
        <f t="shared" si="2"/>
        <v>37.522051129796104</v>
      </c>
      <c r="G11" s="18">
        <f>IFERROR(AVERAGE(Data!AG11:AH11),"")</f>
        <v>104</v>
      </c>
      <c r="H11" s="18">
        <f>IFERROR(AVERAGE(Data!AJ11:AK11),"")</f>
        <v>79</v>
      </c>
      <c r="I11" s="18">
        <f>IFERROR(AVERAGE(Data!AM11:AN11),"")</f>
        <v>71.5</v>
      </c>
      <c r="J11" s="18">
        <f>IF(Data!AB11="","",Data!AB11)</f>
        <v>6.3</v>
      </c>
      <c r="K11" s="6">
        <f t="shared" si="3"/>
        <v>39</v>
      </c>
      <c r="L11" s="6">
        <f t="shared" si="0"/>
        <v>1</v>
      </c>
      <c r="M11" s="6">
        <f t="shared" si="1"/>
        <v>0</v>
      </c>
      <c r="N11" s="18" t="str">
        <f t="shared" si="4"/>
        <v/>
      </c>
      <c r="O11" s="18" t="str">
        <f t="shared" si="5"/>
        <v>High</v>
      </c>
      <c r="P11" s="18" t="str">
        <f t="shared" si="6"/>
        <v>Low</v>
      </c>
      <c r="Q11" s="18" t="str">
        <f t="shared" si="7"/>
        <v>Mid</v>
      </c>
      <c r="R11" s="18" t="str">
        <f t="shared" si="8"/>
        <v>High</v>
      </c>
      <c r="S11" s="9">
        <f>IF(Data!C11="","",Data!C11)</f>
        <v>42667</v>
      </c>
      <c r="T11" s="6">
        <f t="shared" si="9"/>
        <v>10</v>
      </c>
      <c r="U11" s="93">
        <f>IF(Data!D11="","",Data!D11)</f>
        <v>0.6875</v>
      </c>
      <c r="V11" s="18" t="str">
        <f t="shared" si="10"/>
        <v>Afternoon</v>
      </c>
      <c r="W11" s="94" t="str">
        <f>IF(Data!W11="","",Data!W11)</f>
        <v>1B</v>
      </c>
    </row>
    <row r="12" spans="1:25">
      <c r="A12" s="92">
        <f>Data!A12</f>
        <v>11</v>
      </c>
      <c r="B12" s="18" t="str">
        <f>Data!B12</f>
        <v>WA</v>
      </c>
      <c r="C12" s="18" t="s">
        <v>120</v>
      </c>
      <c r="D12" s="18">
        <f>IFERROR(AVERAGE(Data!F12:H12),"")</f>
        <v>164.23333333333335</v>
      </c>
      <c r="E12" s="18">
        <f>IFERROR(AVERAGE(Data!J12:L12),"")</f>
        <v>70.400000000000006</v>
      </c>
      <c r="F12" s="18">
        <f t="shared" si="2"/>
        <v>26.100573137443369</v>
      </c>
      <c r="G12" s="18">
        <f>IFERROR(AVERAGE(Data!AG12:AH12),"")</f>
        <v>100.5</v>
      </c>
      <c r="H12" s="18">
        <f>IFERROR(AVERAGE(Data!AJ12:AK12),"")</f>
        <v>67</v>
      </c>
      <c r="I12" s="18">
        <f>IFERROR(AVERAGE(Data!AM12:AN12),"")</f>
        <v>90</v>
      </c>
      <c r="J12" s="18">
        <f>IF(Data!AB12="","",Data!AB12)</f>
        <v>5.5</v>
      </c>
      <c r="K12" s="6">
        <f t="shared" si="3"/>
        <v>49</v>
      </c>
      <c r="L12" s="6">
        <f t="shared" si="0"/>
        <v>1</v>
      </c>
      <c r="M12" s="6">
        <f t="shared" si="1"/>
        <v>0</v>
      </c>
      <c r="N12" s="18" t="str">
        <f t="shared" si="4"/>
        <v/>
      </c>
      <c r="O12" s="18" t="str">
        <f t="shared" si="5"/>
        <v>Low</v>
      </c>
      <c r="P12" s="18" t="str">
        <f t="shared" si="6"/>
        <v>Low</v>
      </c>
      <c r="Q12" s="18" t="str">
        <f t="shared" si="7"/>
        <v>Low</v>
      </c>
      <c r="R12" s="18" t="str">
        <f t="shared" si="8"/>
        <v>Mid</v>
      </c>
      <c r="S12" s="9">
        <f>IF(Data!C12="","",Data!C12)</f>
        <v>42667</v>
      </c>
      <c r="T12" s="6">
        <f t="shared" si="9"/>
        <v>10</v>
      </c>
      <c r="U12" s="93">
        <f>IF(Data!D12="","",Data!D12)</f>
        <v>0.75</v>
      </c>
      <c r="V12" s="18" t="str">
        <f t="shared" si="10"/>
        <v>Afternoon</v>
      </c>
      <c r="W12" s="94" t="str">
        <f>IF(Data!W12="","",Data!W12)</f>
        <v>1B</v>
      </c>
    </row>
    <row r="13" spans="1:25">
      <c r="A13" s="92">
        <f>Data!A13</f>
        <v>12</v>
      </c>
      <c r="B13" s="18" t="str">
        <f>Data!B13</f>
        <v>WA</v>
      </c>
      <c r="C13" s="18" t="s">
        <v>120</v>
      </c>
      <c r="D13" s="18">
        <f>IFERROR(AVERAGE(Data!F13:H13),"")</f>
        <v>148</v>
      </c>
      <c r="E13" s="18">
        <f>IFERROR(AVERAGE(Data!J13:L13),"")</f>
        <v>69.599999999999994</v>
      </c>
      <c r="F13" s="18">
        <f t="shared" si="2"/>
        <v>31.775018261504748</v>
      </c>
      <c r="G13" s="18">
        <f>IFERROR(AVERAGE(Data!AG13:AH13),"")</f>
        <v>116.5</v>
      </c>
      <c r="H13" s="18">
        <f>IFERROR(AVERAGE(Data!AJ13:AK13),"")</f>
        <v>75.5</v>
      </c>
      <c r="I13" s="18">
        <f>IFERROR(AVERAGE(Data!AM13:AN13),"")</f>
        <v>61</v>
      </c>
      <c r="J13" s="18">
        <f>IF(Data!AB13="","",Data!AB13)</f>
        <v>5.5</v>
      </c>
      <c r="K13" s="6">
        <f t="shared" si="3"/>
        <v>38</v>
      </c>
      <c r="L13" s="6">
        <f t="shared" si="0"/>
        <v>0</v>
      </c>
      <c r="M13" s="6">
        <f t="shared" si="1"/>
        <v>0</v>
      </c>
      <c r="N13" s="18" t="str">
        <f t="shared" si="4"/>
        <v/>
      </c>
      <c r="O13" s="18" t="str">
        <f t="shared" si="5"/>
        <v>Mid</v>
      </c>
      <c r="P13" s="18" t="str">
        <f t="shared" si="6"/>
        <v>High</v>
      </c>
      <c r="Q13" s="18" t="str">
        <f t="shared" si="7"/>
        <v>Mid</v>
      </c>
      <c r="R13" s="18" t="str">
        <f t="shared" si="8"/>
        <v>Mid</v>
      </c>
      <c r="S13" s="9">
        <f>IF(Data!C13="","",Data!C13)</f>
        <v>42667</v>
      </c>
      <c r="T13" s="6">
        <f t="shared" si="9"/>
        <v>10</v>
      </c>
      <c r="U13" s="93">
        <f>IF(Data!D13="","",Data!D13)</f>
        <v>0.69791666666666663</v>
      </c>
      <c r="V13" s="18" t="str">
        <f t="shared" si="10"/>
        <v>Afternoon</v>
      </c>
      <c r="W13" s="94" t="str">
        <f>IF(Data!W13="","",Data!W13)</f>
        <v>1A</v>
      </c>
    </row>
    <row r="14" spans="1:25">
      <c r="A14" s="92">
        <f>Data!A14</f>
        <v>13</v>
      </c>
      <c r="B14" s="18" t="str">
        <f>Data!B14</f>
        <v>WA</v>
      </c>
      <c r="C14" s="18" t="s">
        <v>120</v>
      </c>
      <c r="D14" s="18">
        <f>IFERROR(AVERAGE(Data!F14:H14),"")</f>
        <v>160</v>
      </c>
      <c r="E14" s="18">
        <f>IFERROR(AVERAGE(Data!J14:L14),"")</f>
        <v>75.900000000000006</v>
      </c>
      <c r="F14" s="18">
        <f t="shared" si="2"/>
        <v>29.648437499999996</v>
      </c>
      <c r="G14" s="18">
        <f>IFERROR(AVERAGE(Data!AG14:AH14),"")</f>
        <v>115.5</v>
      </c>
      <c r="H14" s="18">
        <f>IFERROR(AVERAGE(Data!AJ14:AK14),"")</f>
        <v>69</v>
      </c>
      <c r="I14" s="18">
        <f>IFERROR(AVERAGE(Data!AM14:AN14),"")</f>
        <v>66.5</v>
      </c>
      <c r="J14" s="18">
        <f>IF(Data!AB14="","",Data!AB14)</f>
        <v>6</v>
      </c>
      <c r="K14" s="6">
        <f t="shared" si="3"/>
        <v>56</v>
      </c>
      <c r="L14" s="6">
        <f t="shared" si="0"/>
        <v>1</v>
      </c>
      <c r="M14" s="6">
        <f t="shared" si="1"/>
        <v>0</v>
      </c>
      <c r="N14" s="18" t="str">
        <f t="shared" si="4"/>
        <v/>
      </c>
      <c r="O14" s="18" t="str">
        <f t="shared" si="5"/>
        <v>Mid</v>
      </c>
      <c r="P14" s="18" t="str">
        <f t="shared" si="6"/>
        <v>High</v>
      </c>
      <c r="Q14" s="18" t="str">
        <f t="shared" si="7"/>
        <v>Low</v>
      </c>
      <c r="R14" s="18" t="str">
        <f t="shared" si="8"/>
        <v>High</v>
      </c>
      <c r="S14" s="9">
        <f>IF(Data!C14="","",Data!C14)</f>
        <v>42670</v>
      </c>
      <c r="T14" s="6">
        <f t="shared" si="9"/>
        <v>10</v>
      </c>
      <c r="U14" s="93">
        <f>IF(Data!D14="","",Data!D14)</f>
        <v>0.4375</v>
      </c>
      <c r="V14" s="18" t="str">
        <f t="shared" si="10"/>
        <v>Morning</v>
      </c>
      <c r="W14" s="94" t="str">
        <f>IF(Data!W14="","",Data!W14)</f>
        <v>1A</v>
      </c>
    </row>
    <row r="15" spans="1:25">
      <c r="A15" s="92">
        <f>Data!A15</f>
        <v>14</v>
      </c>
      <c r="B15" s="18" t="str">
        <f>Data!B15</f>
        <v>WA</v>
      </c>
      <c r="C15" s="18" t="s">
        <v>120</v>
      </c>
      <c r="D15" s="18" t="str">
        <f>IFERROR(AVERAGE(Data!F15:H15),"")</f>
        <v/>
      </c>
      <c r="E15" s="18" t="str">
        <f>IFERROR(AVERAGE(Data!J15:L15),"")</f>
        <v/>
      </c>
      <c r="F15" s="18" t="str">
        <f t="shared" si="2"/>
        <v/>
      </c>
      <c r="G15" s="18" t="str">
        <f>IFERROR(AVERAGE(Data!AG15:AH15),"")</f>
        <v/>
      </c>
      <c r="H15" s="18" t="str">
        <f>IFERROR(AVERAGE(Data!AJ15:AK15),"")</f>
        <v/>
      </c>
      <c r="I15" s="18" t="str">
        <f>IFERROR(AVERAGE(Data!AM15:AN15),"")</f>
        <v/>
      </c>
      <c r="J15" s="18" t="str">
        <f>IF(Data!AB15="","",Data!AB15)</f>
        <v/>
      </c>
      <c r="K15" s="6">
        <f t="shared" si="3"/>
        <v>48</v>
      </c>
      <c r="L15" s="6">
        <f t="shared" si="0"/>
        <v>1</v>
      </c>
      <c r="M15" s="6">
        <f t="shared" si="1"/>
        <v>0</v>
      </c>
      <c r="N15" s="18" t="str">
        <f t="shared" si="4"/>
        <v/>
      </c>
      <c r="O15" s="18" t="str">
        <f t="shared" si="5"/>
        <v/>
      </c>
      <c r="P15" s="18" t="str">
        <f t="shared" si="6"/>
        <v/>
      </c>
      <c r="Q15" s="18" t="str">
        <f t="shared" si="7"/>
        <v/>
      </c>
      <c r="R15" s="18" t="str">
        <f t="shared" si="8"/>
        <v/>
      </c>
      <c r="S15" s="9" t="str">
        <f>IF(Data!C15="","",Data!C15)</f>
        <v/>
      </c>
      <c r="T15" s="6" t="str">
        <f t="shared" si="9"/>
        <v/>
      </c>
      <c r="U15" s="93" t="str">
        <f>IF(Data!D15="","",Data!D15)</f>
        <v/>
      </c>
      <c r="V15" s="18" t="str">
        <f t="shared" si="10"/>
        <v/>
      </c>
      <c r="W15" s="94" t="str">
        <f>IF(Data!W15="","",Data!W15)</f>
        <v/>
      </c>
    </row>
    <row r="16" spans="1:25">
      <c r="A16" s="92">
        <f>Data!A16</f>
        <v>15</v>
      </c>
      <c r="B16" s="18" t="str">
        <f>Data!B16</f>
        <v>WA</v>
      </c>
      <c r="C16" s="18" t="s">
        <v>120</v>
      </c>
      <c r="D16" s="18">
        <f>IFERROR(AVERAGE(Data!F16:H16),"")</f>
        <v>174.33333333333334</v>
      </c>
      <c r="E16" s="18">
        <f>IFERROR(AVERAGE(Data!J16:L16),"")</f>
        <v>95.09999999999998</v>
      </c>
      <c r="F16" s="18">
        <f t="shared" si="2"/>
        <v>31.291014846689009</v>
      </c>
      <c r="G16" s="18">
        <f>IFERROR(AVERAGE(Data!AG16:AH16),"")</f>
        <v>115.5</v>
      </c>
      <c r="H16" s="18">
        <f>IFERROR(AVERAGE(Data!AJ16:AK16),"")</f>
        <v>83</v>
      </c>
      <c r="I16" s="18">
        <f>IFERROR(AVERAGE(Data!AM16:AN16),"")</f>
        <v>85</v>
      </c>
      <c r="J16" s="18">
        <f>IF(Data!AB16="","",Data!AB16)</f>
        <v>5.7</v>
      </c>
      <c r="K16" s="6">
        <f t="shared" si="3"/>
        <v>62</v>
      </c>
      <c r="L16" s="6">
        <f t="shared" si="0"/>
        <v>1</v>
      </c>
      <c r="M16" s="6">
        <f t="shared" si="1"/>
        <v>0</v>
      </c>
      <c r="N16" s="18" t="str">
        <f t="shared" si="4"/>
        <v/>
      </c>
      <c r="O16" s="18" t="str">
        <f t="shared" si="5"/>
        <v>Mid</v>
      </c>
      <c r="P16" s="18" t="str">
        <f t="shared" si="6"/>
        <v>High</v>
      </c>
      <c r="Q16" s="18" t="str">
        <f t="shared" si="7"/>
        <v>High</v>
      </c>
      <c r="R16" s="18" t="str">
        <f t="shared" si="8"/>
        <v>High</v>
      </c>
      <c r="S16" s="9">
        <f>IF(Data!C16="","",Data!C16)</f>
        <v>42670</v>
      </c>
      <c r="T16" s="6">
        <f t="shared" si="9"/>
        <v>10</v>
      </c>
      <c r="U16" s="93">
        <f>IF(Data!D16="","",Data!D16)</f>
        <v>0.44444444444444442</v>
      </c>
      <c r="V16" s="18" t="str">
        <f t="shared" si="10"/>
        <v>Morning</v>
      </c>
      <c r="W16" s="94" t="str">
        <f>IF(Data!W16="","",Data!W16)</f>
        <v>1A</v>
      </c>
    </row>
    <row r="17" spans="1:23">
      <c r="A17" s="92">
        <f>Data!A17</f>
        <v>16</v>
      </c>
      <c r="B17" s="18" t="str">
        <f>Data!B17</f>
        <v>WA</v>
      </c>
      <c r="C17" s="18" t="s">
        <v>120</v>
      </c>
      <c r="D17" s="18">
        <f>IFERROR(AVERAGE(Data!F17:H17),"")</f>
        <v>163.03333333333333</v>
      </c>
      <c r="E17" s="18">
        <f>IFERROR(AVERAGE(Data!J17:L17),"")</f>
        <v>89.5</v>
      </c>
      <c r="F17" s="18">
        <f t="shared" si="2"/>
        <v>33.672101286683933</v>
      </c>
      <c r="G17" s="18">
        <f>IFERROR(AVERAGE(Data!AG17:AH17),"")</f>
        <v>98</v>
      </c>
      <c r="H17" s="18">
        <f>IFERROR(AVERAGE(Data!AJ17:AK17),"")</f>
        <v>80.5</v>
      </c>
      <c r="I17" s="18">
        <f>IFERROR(AVERAGE(Data!AM17:AN17),"")</f>
        <v>87.5</v>
      </c>
      <c r="J17" s="18">
        <f>IF(Data!AB17="","",Data!AB17)</f>
        <v>5.6</v>
      </c>
      <c r="K17" s="6">
        <f t="shared" si="3"/>
        <v>36</v>
      </c>
      <c r="L17" s="6">
        <f t="shared" si="0"/>
        <v>0</v>
      </c>
      <c r="M17" s="6">
        <f t="shared" si="1"/>
        <v>0</v>
      </c>
      <c r="N17" s="18" t="str">
        <f t="shared" si="4"/>
        <v/>
      </c>
      <c r="O17" s="18" t="str">
        <f t="shared" si="5"/>
        <v>Mid</v>
      </c>
      <c r="P17" s="18" t="str">
        <f t="shared" si="6"/>
        <v>Low</v>
      </c>
      <c r="Q17" s="18" t="str">
        <f t="shared" si="7"/>
        <v>High</v>
      </c>
      <c r="R17" s="18" t="str">
        <f t="shared" si="8"/>
        <v>High</v>
      </c>
      <c r="S17" s="9">
        <f>IF(Data!C17="","",Data!C17)</f>
        <v>42670</v>
      </c>
      <c r="T17" s="6">
        <f t="shared" si="9"/>
        <v>10</v>
      </c>
      <c r="U17" s="93">
        <f>IF(Data!D17="","",Data!D17)</f>
        <v>0.375</v>
      </c>
      <c r="V17" s="18" t="str">
        <f t="shared" si="10"/>
        <v>Morning</v>
      </c>
      <c r="W17" s="94" t="str">
        <f>IF(Data!W17="","",Data!W17)</f>
        <v>1A</v>
      </c>
    </row>
    <row r="18" spans="1:23">
      <c r="A18" s="92">
        <f>Data!A18</f>
        <v>17</v>
      </c>
      <c r="B18" s="18" t="str">
        <f>Data!B18</f>
        <v>WA</v>
      </c>
      <c r="C18" s="18" t="s">
        <v>120</v>
      </c>
      <c r="D18" s="18" t="str">
        <f>IFERROR(AVERAGE(Data!F18:H18),"")</f>
        <v/>
      </c>
      <c r="E18" s="18" t="str">
        <f>IFERROR(AVERAGE(Data!J18:L18),"")</f>
        <v/>
      </c>
      <c r="F18" s="18" t="str">
        <f t="shared" si="2"/>
        <v/>
      </c>
      <c r="G18" s="18" t="str">
        <f>IFERROR(AVERAGE(Data!AG18:AH18),"")</f>
        <v/>
      </c>
      <c r="H18" s="18" t="str">
        <f>IFERROR(AVERAGE(Data!AJ18:AK18),"")</f>
        <v/>
      </c>
      <c r="I18" s="18" t="str">
        <f>IFERROR(AVERAGE(Data!AM18:AN18),"")</f>
        <v/>
      </c>
      <c r="J18" s="18" t="str">
        <f>IF(Data!AB18="","",Data!AB18)</f>
        <v/>
      </c>
      <c r="K18" s="6">
        <f t="shared" si="3"/>
        <v>53</v>
      </c>
      <c r="L18" s="6">
        <f t="shared" si="0"/>
        <v>1</v>
      </c>
      <c r="M18" s="6">
        <f t="shared" si="1"/>
        <v>0</v>
      </c>
      <c r="N18" s="18" t="str">
        <f t="shared" si="4"/>
        <v/>
      </c>
      <c r="O18" s="18" t="str">
        <f t="shared" si="5"/>
        <v/>
      </c>
      <c r="P18" s="18" t="str">
        <f t="shared" si="6"/>
        <v/>
      </c>
      <c r="Q18" s="18" t="str">
        <f t="shared" si="7"/>
        <v/>
      </c>
      <c r="R18" s="18" t="str">
        <f t="shared" si="8"/>
        <v/>
      </c>
      <c r="S18" s="9" t="str">
        <f>IF(Data!C18="","",Data!C18)</f>
        <v/>
      </c>
      <c r="T18" s="6" t="str">
        <f t="shared" si="9"/>
        <v/>
      </c>
      <c r="U18" s="93" t="str">
        <f>IF(Data!D18="","",Data!D18)</f>
        <v/>
      </c>
      <c r="V18" s="18" t="str">
        <f t="shared" si="10"/>
        <v/>
      </c>
      <c r="W18" s="94" t="str">
        <f>IF(Data!W18="","",Data!W18)</f>
        <v/>
      </c>
    </row>
    <row r="19" spans="1:23">
      <c r="A19" s="92">
        <f>Data!A19</f>
        <v>18</v>
      </c>
      <c r="B19" s="18" t="str">
        <f>Data!B19</f>
        <v>WA</v>
      </c>
      <c r="C19" s="18" t="s">
        <v>120</v>
      </c>
      <c r="D19" s="18">
        <f>IFERROR(AVERAGE(Data!F19:H19),"")</f>
        <v>178.16666666666666</v>
      </c>
      <c r="E19" s="18">
        <f>IFERROR(AVERAGE(Data!J19:L19),"")</f>
        <v>153.80000000000001</v>
      </c>
      <c r="F19" s="18">
        <f t="shared" si="2"/>
        <v>48.451075946764036</v>
      </c>
      <c r="G19" s="18" t="str">
        <f>IFERROR(AVERAGE(Data!AG19:AH19),"")</f>
        <v/>
      </c>
      <c r="H19" s="18" t="str">
        <f>IFERROR(AVERAGE(Data!AJ19:AK19),"")</f>
        <v/>
      </c>
      <c r="I19" s="18" t="str">
        <f>IFERROR(AVERAGE(Data!AM19:AN19),"")</f>
        <v/>
      </c>
      <c r="J19" s="18">
        <f>IF(Data!AB19="","",Data!AB19)</f>
        <v>5.2</v>
      </c>
      <c r="K19" s="6" t="str">
        <f t="shared" si="3"/>
        <v/>
      </c>
      <c r="L19" s="6" t="str">
        <f t="shared" si="0"/>
        <v/>
      </c>
      <c r="M19" s="6" t="str">
        <f t="shared" si="1"/>
        <v/>
      </c>
      <c r="N19" s="18" t="str">
        <f t="shared" si="4"/>
        <v/>
      </c>
      <c r="O19" s="18" t="str">
        <f t="shared" si="5"/>
        <v>High</v>
      </c>
      <c r="P19" s="18" t="str">
        <f t="shared" si="6"/>
        <v/>
      </c>
      <c r="Q19" s="18" t="str">
        <f t="shared" si="7"/>
        <v/>
      </c>
      <c r="R19" s="18" t="str">
        <f t="shared" si="8"/>
        <v>Low</v>
      </c>
      <c r="S19" s="9">
        <f>IF(Data!C19="","",Data!C19)</f>
        <v>42747</v>
      </c>
      <c r="T19" s="6">
        <f t="shared" si="9"/>
        <v>1</v>
      </c>
      <c r="U19" s="93">
        <f>IF(Data!D19="","",Data!D19)</f>
        <v>0.54166666666666663</v>
      </c>
      <c r="V19" s="18" t="str">
        <f t="shared" si="10"/>
        <v>Afternoon</v>
      </c>
      <c r="W19" s="94" t="str">
        <f>IF(Data!W19="","",Data!W19)</f>
        <v>1A</v>
      </c>
    </row>
    <row r="20" spans="1:23">
      <c r="A20" s="92">
        <f>Data!A20</f>
        <v>19</v>
      </c>
      <c r="B20" s="18" t="str">
        <f>Data!B20</f>
        <v>WA</v>
      </c>
      <c r="C20" s="18" t="s">
        <v>120</v>
      </c>
      <c r="D20" s="18">
        <f>IFERROR(AVERAGE(Data!F20:H20),"")</f>
        <v>167.23333333333332</v>
      </c>
      <c r="E20" s="18">
        <f>IFERROR(AVERAGE(Data!J20:L20),"")</f>
        <v>86.8</v>
      </c>
      <c r="F20" s="18">
        <f t="shared" si="2"/>
        <v>31.036592388748499</v>
      </c>
      <c r="G20" s="18">
        <f>IFERROR(AVERAGE(Data!AG20:AH20),"")</f>
        <v>131.5</v>
      </c>
      <c r="H20" s="18">
        <f>IFERROR(AVERAGE(Data!AJ20:AK20),"")</f>
        <v>83</v>
      </c>
      <c r="I20" s="18">
        <f>IFERROR(AVERAGE(Data!AM20:AN20),"")</f>
        <v>306</v>
      </c>
      <c r="J20" s="18">
        <f>IF(Data!AB20="","",Data!AB20)</f>
        <v>5.7</v>
      </c>
      <c r="K20" s="6">
        <f t="shared" si="3"/>
        <v>59</v>
      </c>
      <c r="L20" s="6">
        <f t="shared" si="0"/>
        <v>1</v>
      </c>
      <c r="M20" s="6">
        <f t="shared" si="1"/>
        <v>0</v>
      </c>
      <c r="N20" s="18" t="str">
        <f t="shared" si="4"/>
        <v/>
      </c>
      <c r="O20" s="18" t="str">
        <f t="shared" si="5"/>
        <v>Mid</v>
      </c>
      <c r="P20" s="18" t="str">
        <f t="shared" si="6"/>
        <v>High</v>
      </c>
      <c r="Q20" s="18" t="str">
        <f t="shared" si="7"/>
        <v>High</v>
      </c>
      <c r="R20" s="18" t="str">
        <f t="shared" si="8"/>
        <v>High</v>
      </c>
      <c r="S20" s="9">
        <f>IF(Data!C20="","",Data!C20)</f>
        <v>42670</v>
      </c>
      <c r="T20" s="6">
        <f t="shared" si="9"/>
        <v>10</v>
      </c>
      <c r="U20" s="93">
        <f>IF(Data!D20="","",Data!D20)</f>
        <v>0.45833333333333331</v>
      </c>
      <c r="V20" s="18" t="str">
        <f t="shared" si="10"/>
        <v>Morning</v>
      </c>
      <c r="W20" s="94" t="str">
        <f>IF(Data!W20="","",Data!W20)</f>
        <v>1B</v>
      </c>
    </row>
    <row r="21" spans="1:23">
      <c r="A21" s="92">
        <f>Data!A21</f>
        <v>20</v>
      </c>
      <c r="B21" s="18" t="str">
        <f>Data!B21</f>
        <v>WA</v>
      </c>
      <c r="C21" s="18" t="s">
        <v>120</v>
      </c>
      <c r="D21" s="18">
        <f>IFERROR(AVERAGE(Data!F21:H21),"")</f>
        <v>161.49999999999997</v>
      </c>
      <c r="E21" s="18">
        <f>IFERROR(AVERAGE(Data!J21:L21),"")</f>
        <v>107</v>
      </c>
      <c r="F21" s="18">
        <f t="shared" si="2"/>
        <v>41.024068092284999</v>
      </c>
      <c r="G21" s="18" t="str">
        <f>IFERROR(AVERAGE(Data!AG21:AH21),"")</f>
        <v/>
      </c>
      <c r="H21" s="18" t="str">
        <f>IFERROR(AVERAGE(Data!AJ21:AK21),"")</f>
        <v/>
      </c>
      <c r="I21" s="18" t="str">
        <f>IFERROR(AVERAGE(Data!AM21:AN21),"")</f>
        <v/>
      </c>
      <c r="J21" s="18">
        <f>IF(Data!AB21="","",Data!AB21)</f>
        <v>5.0999999999999996</v>
      </c>
      <c r="K21" s="6">
        <f t="shared" si="3"/>
        <v>27</v>
      </c>
      <c r="L21" s="6">
        <f t="shared" si="0"/>
        <v>0</v>
      </c>
      <c r="M21" s="6">
        <f t="shared" si="1"/>
        <v>14</v>
      </c>
      <c r="N21" s="18">
        <f t="shared" si="4"/>
        <v>1</v>
      </c>
      <c r="O21" s="18" t="str">
        <f t="shared" si="5"/>
        <v>High</v>
      </c>
      <c r="P21" s="18" t="str">
        <f t="shared" si="6"/>
        <v/>
      </c>
      <c r="Q21" s="18" t="str">
        <f t="shared" si="7"/>
        <v/>
      </c>
      <c r="R21" s="18" t="str">
        <f t="shared" si="8"/>
        <v>Low</v>
      </c>
      <c r="S21" s="9">
        <f>IF(Data!C21="","",Data!C21)</f>
        <v>42747</v>
      </c>
      <c r="T21" s="6">
        <f t="shared" si="9"/>
        <v>1</v>
      </c>
      <c r="U21" s="93">
        <f>IF(Data!D21="","",Data!D21)</f>
        <v>0.54166666666666663</v>
      </c>
      <c r="V21" s="18" t="str">
        <f t="shared" si="10"/>
        <v>Afternoon</v>
      </c>
      <c r="W21" s="94" t="str">
        <f>IF(Data!W21="","",Data!W21)</f>
        <v>1B</v>
      </c>
    </row>
    <row r="22" spans="1:23">
      <c r="A22" s="92">
        <f>Data!A22</f>
        <v>21</v>
      </c>
      <c r="B22" s="18" t="str">
        <f>Data!B22</f>
        <v>WA</v>
      </c>
      <c r="C22" s="18" t="s">
        <v>120</v>
      </c>
      <c r="D22" s="18">
        <f>IFERROR(AVERAGE(Data!F22:H22),"")</f>
        <v>159.6</v>
      </c>
      <c r="E22" s="18">
        <f>IFERROR(AVERAGE(Data!J22:L22),"")</f>
        <v>75.5</v>
      </c>
      <c r="F22" s="18">
        <f t="shared" si="2"/>
        <v>29.640203265054872</v>
      </c>
      <c r="G22" s="18">
        <f>IFERROR(AVERAGE(Data!AG22:AH22),"")</f>
        <v>98.5</v>
      </c>
      <c r="H22" s="18">
        <f>IFERROR(AVERAGE(Data!AJ22:AK22),"")</f>
        <v>70.5</v>
      </c>
      <c r="I22" s="18">
        <f>IFERROR(AVERAGE(Data!AM22:AN22),"")</f>
        <v>81</v>
      </c>
      <c r="J22" s="18">
        <f>IF(Data!AB22="","",Data!AB22)</f>
        <v>4.5999999999999996</v>
      </c>
      <c r="K22" s="6" t="str">
        <f t="shared" si="3"/>
        <v/>
      </c>
      <c r="L22" s="6" t="str">
        <f t="shared" si="0"/>
        <v/>
      </c>
      <c r="M22" s="6" t="str">
        <f t="shared" si="1"/>
        <v/>
      </c>
      <c r="N22" s="18" t="str">
        <f t="shared" si="4"/>
        <v/>
      </c>
      <c r="O22" s="18" t="str">
        <f t="shared" si="5"/>
        <v>Mid</v>
      </c>
      <c r="P22" s="18" t="str">
        <f t="shared" si="6"/>
        <v>Low</v>
      </c>
      <c r="Q22" s="18" t="str">
        <f t="shared" si="7"/>
        <v>Low</v>
      </c>
      <c r="R22" s="18" t="str">
        <f t="shared" si="8"/>
        <v>Low</v>
      </c>
      <c r="S22" s="9">
        <f>IF(Data!C22="","",Data!C22)</f>
        <v>42752</v>
      </c>
      <c r="T22" s="6">
        <f t="shared" si="9"/>
        <v>1</v>
      </c>
      <c r="U22" s="93">
        <f>IF(Data!D22="","",Data!D22)</f>
        <v>0.54166666666666663</v>
      </c>
      <c r="V22" s="18" t="str">
        <f t="shared" si="10"/>
        <v>Afternoon</v>
      </c>
      <c r="W22" s="94" t="str">
        <f>IF(Data!W22="","",Data!W22)</f>
        <v>1B</v>
      </c>
    </row>
    <row r="23" spans="1:23">
      <c r="A23" s="92">
        <f>Data!A23</f>
        <v>22</v>
      </c>
      <c r="B23" s="18" t="str">
        <f>Data!B23</f>
        <v>WA</v>
      </c>
      <c r="C23" s="18" t="s">
        <v>120</v>
      </c>
      <c r="D23" s="18">
        <f>IFERROR(AVERAGE(Data!F23:H23),"")</f>
        <v>165.5</v>
      </c>
      <c r="E23" s="18">
        <f>IFERROR(AVERAGE(Data!J23:L23),"")</f>
        <v>95.40000000000002</v>
      </c>
      <c r="F23" s="18">
        <f t="shared" si="2"/>
        <v>34.829912103759554</v>
      </c>
      <c r="G23" s="18">
        <f>IFERROR(AVERAGE(Data!AG23:AH23),"")</f>
        <v>110</v>
      </c>
      <c r="H23" s="18">
        <f>IFERROR(AVERAGE(Data!AJ23:AK23),"")</f>
        <v>76.5</v>
      </c>
      <c r="I23" s="18">
        <f>IFERROR(AVERAGE(Data!AM23:AN23),"")</f>
        <v>95.5</v>
      </c>
      <c r="J23" s="18">
        <f>IF(Data!AB23="","",Data!AB23)</f>
        <v>6</v>
      </c>
      <c r="K23" s="6">
        <f t="shared" si="3"/>
        <v>52</v>
      </c>
      <c r="L23" s="6">
        <f t="shared" si="0"/>
        <v>0</v>
      </c>
      <c r="M23" s="6">
        <f t="shared" si="1"/>
        <v>14</v>
      </c>
      <c r="N23" s="18">
        <f t="shared" si="4"/>
        <v>1</v>
      </c>
      <c r="O23" s="18" t="str">
        <f t="shared" si="5"/>
        <v>Mid</v>
      </c>
      <c r="P23" s="18" t="str">
        <f t="shared" si="6"/>
        <v>Mid</v>
      </c>
      <c r="Q23" s="18" t="str">
        <f t="shared" si="7"/>
        <v>Mid</v>
      </c>
      <c r="R23" s="18" t="str">
        <f t="shared" si="8"/>
        <v>High</v>
      </c>
      <c r="S23" s="9">
        <f>IF(Data!C23="","",Data!C23)</f>
        <v>42753</v>
      </c>
      <c r="T23" s="6">
        <f t="shared" si="9"/>
        <v>1</v>
      </c>
      <c r="U23" s="93">
        <f>IF(Data!D23="","",Data!D23)</f>
        <v>0.58333333333333337</v>
      </c>
      <c r="V23" s="18" t="str">
        <f t="shared" si="10"/>
        <v>Afternoon</v>
      </c>
      <c r="W23" s="94" t="str">
        <f>IF(Data!W23="","",Data!W23)</f>
        <v>1B</v>
      </c>
    </row>
    <row r="24" spans="1:23">
      <c r="A24" s="92">
        <f>Data!A24</f>
        <v>23</v>
      </c>
      <c r="B24" s="18" t="str">
        <f>Data!B24</f>
        <v>WA</v>
      </c>
      <c r="C24" s="18" t="s">
        <v>120</v>
      </c>
      <c r="D24" s="18">
        <f>IFERROR(AVERAGE(Data!F24:H24),"")</f>
        <v>158</v>
      </c>
      <c r="E24" s="18">
        <f>IFERROR(AVERAGE(Data!J24:L24),"")</f>
        <v>69.2</v>
      </c>
      <c r="F24" s="18">
        <f t="shared" si="2"/>
        <v>27.719916680019224</v>
      </c>
      <c r="G24" s="18">
        <f>IFERROR(AVERAGE(Data!AG24:AH24),"")</f>
        <v>115</v>
      </c>
      <c r="H24" s="18">
        <f>IFERROR(AVERAGE(Data!AJ24:AK24),"")</f>
        <v>70</v>
      </c>
      <c r="I24" s="18">
        <f>IFERROR(AVERAGE(Data!AM24:AN24),"")</f>
        <v>100</v>
      </c>
      <c r="J24" s="18">
        <f>IF(Data!AB24="","",Data!AB24)</f>
        <v>4.2</v>
      </c>
      <c r="K24" s="6">
        <f t="shared" si="3"/>
        <v>60</v>
      </c>
      <c r="L24" s="6">
        <f t="shared" si="0"/>
        <v>0</v>
      </c>
      <c r="M24" s="6">
        <f t="shared" si="1"/>
        <v>13</v>
      </c>
      <c r="N24" s="18">
        <f t="shared" si="4"/>
        <v>0</v>
      </c>
      <c r="O24" s="18" t="str">
        <f t="shared" si="5"/>
        <v>Low</v>
      </c>
      <c r="P24" s="18" t="str">
        <f t="shared" si="6"/>
        <v>Mid</v>
      </c>
      <c r="Q24" s="18" t="str">
        <f t="shared" si="7"/>
        <v>Low</v>
      </c>
      <c r="R24" s="18" t="str">
        <f t="shared" si="8"/>
        <v>Low</v>
      </c>
      <c r="S24" s="9">
        <f>IF(Data!C24="","",Data!C24)</f>
        <v>42753</v>
      </c>
      <c r="T24" s="6">
        <f t="shared" si="9"/>
        <v>1</v>
      </c>
      <c r="U24" s="93">
        <f>IF(Data!D24="","",Data!D24)</f>
        <v>0.58333333333333337</v>
      </c>
      <c r="V24" s="18" t="str">
        <f t="shared" si="10"/>
        <v>Afternoon</v>
      </c>
      <c r="W24" s="94" t="str">
        <f>IF(Data!W24="","",Data!W24)</f>
        <v>1A</v>
      </c>
    </row>
    <row r="25" spans="1:23">
      <c r="A25" s="92">
        <f>Data!A25</f>
        <v>24</v>
      </c>
      <c r="B25" s="18" t="str">
        <f>Data!B25</f>
        <v>WA</v>
      </c>
      <c r="C25" s="18" t="s">
        <v>120</v>
      </c>
      <c r="D25" s="18">
        <f>IFERROR(AVERAGE(Data!F25:H25),"")</f>
        <v>171.56666666666669</v>
      </c>
      <c r="E25" s="18">
        <f>IFERROR(AVERAGE(Data!J25:L25),"")</f>
        <v>101.90000000000002</v>
      </c>
      <c r="F25" s="18">
        <f t="shared" si="2"/>
        <v>34.618508826700555</v>
      </c>
      <c r="G25" s="18">
        <f>IFERROR(AVERAGE(Data!AG25:AH25),"")</f>
        <v>107.5</v>
      </c>
      <c r="H25" s="18">
        <f>IFERROR(AVERAGE(Data!AJ25:AK25),"")</f>
        <v>78.5</v>
      </c>
      <c r="I25" s="18">
        <f>IFERROR(AVERAGE(Data!AM25:AN25),"")</f>
        <v>75.5</v>
      </c>
      <c r="J25" s="18">
        <f>IF(Data!AB25="","",Data!AB25)</f>
        <v>5.5</v>
      </c>
      <c r="K25" s="6">
        <f t="shared" si="3"/>
        <v>63</v>
      </c>
      <c r="L25" s="6">
        <f t="shared" si="0"/>
        <v>0</v>
      </c>
      <c r="M25" s="6">
        <f t="shared" si="1"/>
        <v>14</v>
      </c>
      <c r="N25" s="18">
        <f t="shared" si="4"/>
        <v>1</v>
      </c>
      <c r="O25" s="18" t="str">
        <f t="shared" si="5"/>
        <v>Mid</v>
      </c>
      <c r="P25" s="18" t="str">
        <f t="shared" si="6"/>
        <v>Low</v>
      </c>
      <c r="Q25" s="18" t="str">
        <f t="shared" si="7"/>
        <v>Mid</v>
      </c>
      <c r="R25" s="18" t="str">
        <f t="shared" si="8"/>
        <v>Mid</v>
      </c>
      <c r="S25" s="9">
        <f>IF(Data!C25="","",Data!C25)</f>
        <v>42753</v>
      </c>
      <c r="T25" s="6">
        <f t="shared" si="9"/>
        <v>1</v>
      </c>
      <c r="U25" s="93">
        <f>IF(Data!D25="","",Data!D25)</f>
        <v>0.58333333333333337</v>
      </c>
      <c r="V25" s="18" t="str">
        <f t="shared" si="10"/>
        <v>Afternoon</v>
      </c>
      <c r="W25" s="94" t="str">
        <f>IF(Data!W25="","",Data!W25)</f>
        <v>1A</v>
      </c>
    </row>
    <row r="26" spans="1:23">
      <c r="A26" s="92">
        <f>Data!A26</f>
        <v>25</v>
      </c>
      <c r="B26" s="18" t="str">
        <f>Data!B26</f>
        <v>WA</v>
      </c>
      <c r="C26" s="18" t="s">
        <v>120</v>
      </c>
      <c r="D26" s="18">
        <f>IFERROR(AVERAGE(Data!F26:H26),"")</f>
        <v>176.16666666666666</v>
      </c>
      <c r="E26" s="18">
        <f>IFERROR(AVERAGE(Data!J26:L26),"")</f>
        <v>91.90000000000002</v>
      </c>
      <c r="F26" s="18">
        <f t="shared" si="2"/>
        <v>29.612020238997765</v>
      </c>
      <c r="G26" s="18" t="str">
        <f>IFERROR(AVERAGE(Data!AG26:AH26),"")</f>
        <v/>
      </c>
      <c r="H26" s="18" t="str">
        <f>IFERROR(AVERAGE(Data!AJ26:AK26),"")</f>
        <v/>
      </c>
      <c r="I26" s="18" t="str">
        <f>IFERROR(AVERAGE(Data!AM26:AN26),"")</f>
        <v/>
      </c>
      <c r="J26" s="18">
        <f>IF(Data!AB26="","",Data!AB26)</f>
        <v>9.5</v>
      </c>
      <c r="K26" s="6" t="str">
        <f t="shared" si="3"/>
        <v/>
      </c>
      <c r="L26" s="6" t="str">
        <f t="shared" si="0"/>
        <v/>
      </c>
      <c r="M26" s="6" t="str">
        <f t="shared" si="1"/>
        <v/>
      </c>
      <c r="N26" s="18" t="str">
        <f t="shared" si="4"/>
        <v/>
      </c>
      <c r="O26" s="18" t="str">
        <f t="shared" si="5"/>
        <v>Mid</v>
      </c>
      <c r="P26" s="18" t="str">
        <f t="shared" si="6"/>
        <v/>
      </c>
      <c r="Q26" s="18" t="str">
        <f t="shared" si="7"/>
        <v/>
      </c>
      <c r="R26" s="18" t="str">
        <f t="shared" si="8"/>
        <v>High</v>
      </c>
      <c r="S26" s="9">
        <f>IF(Data!C26="","",Data!C26)</f>
        <v>42753</v>
      </c>
      <c r="T26" s="6">
        <f t="shared" si="9"/>
        <v>1</v>
      </c>
      <c r="U26" s="93">
        <f>IF(Data!D26="","",Data!D26)</f>
        <v>0.58333333333333337</v>
      </c>
      <c r="V26" s="18" t="str">
        <f t="shared" si="10"/>
        <v>Afternoon</v>
      </c>
      <c r="W26" s="94" t="str">
        <f>IF(Data!W26="","",Data!W26)</f>
        <v>1B</v>
      </c>
    </row>
    <row r="27" spans="1:23">
      <c r="A27" s="92">
        <f>Data!A27</f>
        <v>26</v>
      </c>
      <c r="B27" s="18" t="str">
        <f>Data!B27</f>
        <v>WA</v>
      </c>
      <c r="C27" s="18" t="s">
        <v>120</v>
      </c>
      <c r="D27" s="18">
        <f>IFERROR(AVERAGE(Data!F27:H27),"")</f>
        <v>169.66666666666666</v>
      </c>
      <c r="E27" s="18">
        <f>IFERROR(AVERAGE(Data!J27:L27),"")</f>
        <v>80.599999999999994</v>
      </c>
      <c r="F27" s="18">
        <f t="shared" si="2"/>
        <v>27.998965574472848</v>
      </c>
      <c r="G27" s="18" t="str">
        <f>IFERROR(AVERAGE(Data!AG27:AH27),"")</f>
        <v/>
      </c>
      <c r="H27" s="18" t="str">
        <f>IFERROR(AVERAGE(Data!AJ27:AK27),"")</f>
        <v/>
      </c>
      <c r="I27" s="18" t="str">
        <f>IFERROR(AVERAGE(Data!AM27:AN27),"")</f>
        <v/>
      </c>
      <c r="J27" s="18">
        <f>IF(Data!AB27="","",Data!AB27)</f>
        <v>5.3</v>
      </c>
      <c r="K27" s="6" t="str">
        <f t="shared" si="3"/>
        <v/>
      </c>
      <c r="L27" s="6" t="str">
        <f t="shared" si="0"/>
        <v/>
      </c>
      <c r="M27" s="6" t="str">
        <f t="shared" si="1"/>
        <v/>
      </c>
      <c r="N27" s="18" t="str">
        <f t="shared" si="4"/>
        <v/>
      </c>
      <c r="O27" s="18" t="str">
        <f t="shared" si="5"/>
        <v>Low</v>
      </c>
      <c r="P27" s="18" t="str">
        <f t="shared" si="6"/>
        <v/>
      </c>
      <c r="Q27" s="18" t="str">
        <f t="shared" si="7"/>
        <v/>
      </c>
      <c r="R27" s="18" t="str">
        <f t="shared" si="8"/>
        <v>Mid</v>
      </c>
      <c r="S27" s="9">
        <f>IF(Data!C27="","",Data!C27)</f>
        <v>42753</v>
      </c>
      <c r="T27" s="6">
        <f t="shared" si="9"/>
        <v>1</v>
      </c>
      <c r="U27" s="93">
        <f>IF(Data!D27="","",Data!D27)</f>
        <v>0.58333333333333337</v>
      </c>
      <c r="V27" s="18" t="str">
        <f t="shared" si="10"/>
        <v>Afternoon</v>
      </c>
      <c r="W27" s="94" t="str">
        <f>IF(Data!W27="","",Data!W27)</f>
        <v>1B</v>
      </c>
    </row>
    <row r="28" spans="1:23">
      <c r="A28" s="92">
        <f>Data!A28</f>
        <v>27</v>
      </c>
      <c r="B28" s="18" t="str">
        <f>Data!B28</f>
        <v>WA</v>
      </c>
      <c r="C28" s="18" t="s">
        <v>120</v>
      </c>
      <c r="D28" s="18">
        <f>IFERROR(AVERAGE(Data!F28:H28),"")</f>
        <v>162</v>
      </c>
      <c r="E28" s="18">
        <f>IFERROR(AVERAGE(Data!J28:L28),"")</f>
        <v>71.900000000000006</v>
      </c>
      <c r="F28" s="18">
        <f t="shared" si="2"/>
        <v>27.396738302088092</v>
      </c>
      <c r="G28" s="18">
        <f>IFERROR(AVERAGE(Data!AG28:AH28),"")</f>
        <v>121.5</v>
      </c>
      <c r="H28" s="18">
        <f>IFERROR(AVERAGE(Data!AJ28:AK28),"")</f>
        <v>72.5</v>
      </c>
      <c r="I28" s="18">
        <f>IFERROR(AVERAGE(Data!AM28:AN28),"")</f>
        <v>75.5</v>
      </c>
      <c r="J28" s="18">
        <f>IF(Data!AB28="","",Data!AB28)</f>
        <v>5.4</v>
      </c>
      <c r="K28" s="6">
        <f t="shared" si="3"/>
        <v>56</v>
      </c>
      <c r="L28" s="6">
        <f t="shared" si="0"/>
        <v>0</v>
      </c>
      <c r="M28" s="6">
        <f t="shared" si="1"/>
        <v>10</v>
      </c>
      <c r="N28" s="18">
        <f t="shared" si="4"/>
        <v>0</v>
      </c>
      <c r="O28" s="18" t="str">
        <f t="shared" si="5"/>
        <v>Low</v>
      </c>
      <c r="P28" s="18" t="str">
        <f t="shared" si="6"/>
        <v>High</v>
      </c>
      <c r="Q28" s="18" t="str">
        <f t="shared" si="7"/>
        <v>Low</v>
      </c>
      <c r="R28" s="18" t="str">
        <f t="shared" si="8"/>
        <v>Mid</v>
      </c>
      <c r="S28" s="9">
        <f>IF(Data!C28="","",Data!C28)</f>
        <v>42753</v>
      </c>
      <c r="T28" s="6">
        <f t="shared" si="9"/>
        <v>1</v>
      </c>
      <c r="U28" s="93">
        <f>IF(Data!D28="","",Data!D28)</f>
        <v>0.625</v>
      </c>
      <c r="V28" s="18" t="str">
        <f t="shared" si="10"/>
        <v>Afternoon</v>
      </c>
      <c r="W28" s="94" t="str">
        <f>IF(Data!W28="","",Data!W28)</f>
        <v>1A</v>
      </c>
    </row>
    <row r="29" spans="1:23">
      <c r="A29" s="92">
        <f>Data!A29</f>
        <v>28</v>
      </c>
      <c r="B29" s="18" t="str">
        <f>Data!B29</f>
        <v>WA</v>
      </c>
      <c r="C29" s="18" t="s">
        <v>120</v>
      </c>
      <c r="D29" s="18">
        <f>IFERROR(AVERAGE(Data!F29:H29),"")</f>
        <v>159.33333333333334</v>
      </c>
      <c r="E29" s="18">
        <f>IFERROR(AVERAGE(Data!J29:L29),"")</f>
        <v>83.5</v>
      </c>
      <c r="F29" s="18">
        <f t="shared" si="2"/>
        <v>32.890705694928307</v>
      </c>
      <c r="G29" s="18">
        <f>IFERROR(AVERAGE(Data!AG29:AH29),"")</f>
        <v>113</v>
      </c>
      <c r="H29" s="18">
        <f>IFERROR(AVERAGE(Data!AJ29:AK29),"")</f>
        <v>71.5</v>
      </c>
      <c r="I29" s="18">
        <f>IFERROR(AVERAGE(Data!AM29:AN29),"")</f>
        <v>71.5</v>
      </c>
      <c r="J29" s="18">
        <f>IF(Data!AB29="","",Data!AB29)</f>
        <v>5.4</v>
      </c>
      <c r="K29" s="6" t="str">
        <f t="shared" si="3"/>
        <v/>
      </c>
      <c r="L29" s="6" t="str">
        <f t="shared" si="0"/>
        <v/>
      </c>
      <c r="M29" s="6" t="str">
        <f t="shared" si="1"/>
        <v/>
      </c>
      <c r="N29" s="18" t="str">
        <f t="shared" si="4"/>
        <v/>
      </c>
      <c r="O29" s="18" t="str">
        <f t="shared" si="5"/>
        <v>Mid</v>
      </c>
      <c r="P29" s="18" t="str">
        <f t="shared" si="6"/>
        <v>Mid</v>
      </c>
      <c r="Q29" s="18" t="str">
        <f t="shared" si="7"/>
        <v>Low</v>
      </c>
      <c r="R29" s="18" t="str">
        <f t="shared" si="8"/>
        <v>Mid</v>
      </c>
      <c r="S29" s="9">
        <f>IF(Data!C29="","",Data!C29)</f>
        <v>42753</v>
      </c>
      <c r="T29" s="6">
        <f t="shared" si="9"/>
        <v>1</v>
      </c>
      <c r="U29" s="93">
        <f>IF(Data!D29="","",Data!D29)</f>
        <v>0.625</v>
      </c>
      <c r="V29" s="18" t="str">
        <f t="shared" si="10"/>
        <v>Afternoon</v>
      </c>
      <c r="W29" s="94" t="str">
        <f>IF(Data!W29="","",Data!W29)</f>
        <v>1B</v>
      </c>
    </row>
    <row r="30" spans="1:23">
      <c r="A30" s="92">
        <f>Data!A30</f>
        <v>29</v>
      </c>
      <c r="B30" s="18" t="str">
        <f>Data!B30</f>
        <v>WA</v>
      </c>
      <c r="C30" s="18" t="s">
        <v>120</v>
      </c>
      <c r="D30" s="18">
        <f>IFERROR(AVERAGE(Data!F30:H30),"")</f>
        <v>156.93333333333331</v>
      </c>
      <c r="E30" s="18">
        <f>IFERROR(AVERAGE(Data!J30:L30),"")</f>
        <v>90.8</v>
      </c>
      <c r="F30" s="18">
        <f t="shared" si="2"/>
        <v>36.868498385582065</v>
      </c>
      <c r="G30" s="18">
        <f>IFERROR(AVERAGE(Data!AG30:AH30),"")</f>
        <v>117.5</v>
      </c>
      <c r="H30" s="18">
        <f>IFERROR(AVERAGE(Data!AJ30:AK30),"")</f>
        <v>81.5</v>
      </c>
      <c r="I30" s="18">
        <f>IFERROR(AVERAGE(Data!AM30:AN30),"")</f>
        <v>63</v>
      </c>
      <c r="J30" s="18">
        <f>IF(Data!AB30="","",Data!AB30)</f>
        <v>5.3</v>
      </c>
      <c r="K30" s="6">
        <f t="shared" si="3"/>
        <v>30</v>
      </c>
      <c r="L30" s="6">
        <f t="shared" si="0"/>
        <v>0</v>
      </c>
      <c r="M30" s="6">
        <f t="shared" si="1"/>
        <v>9</v>
      </c>
      <c r="N30" s="18">
        <f t="shared" si="4"/>
        <v>0</v>
      </c>
      <c r="O30" s="18" t="str">
        <f t="shared" si="5"/>
        <v>High</v>
      </c>
      <c r="P30" s="18" t="str">
        <f t="shared" si="6"/>
        <v>High</v>
      </c>
      <c r="Q30" s="18" t="str">
        <f t="shared" si="7"/>
        <v>High</v>
      </c>
      <c r="R30" s="18" t="str">
        <f t="shared" si="8"/>
        <v>Mid</v>
      </c>
      <c r="S30" s="9">
        <f>IF(Data!C30="","",Data!C30)</f>
        <v>42753</v>
      </c>
      <c r="T30" s="6">
        <f t="shared" si="9"/>
        <v>1</v>
      </c>
      <c r="U30" s="93">
        <f>IF(Data!D30="","",Data!D30)</f>
        <v>0.66666666666666663</v>
      </c>
      <c r="V30" s="18" t="str">
        <f t="shared" si="10"/>
        <v>Afternoon</v>
      </c>
      <c r="W30" s="94" t="str">
        <f>IF(Data!W30="","",Data!W30)</f>
        <v>1B</v>
      </c>
    </row>
    <row r="31" spans="1:23">
      <c r="A31" s="92">
        <f>Data!A31</f>
        <v>30</v>
      </c>
      <c r="B31" s="18" t="str">
        <f>Data!B31</f>
        <v>WA</v>
      </c>
      <c r="C31" s="18" t="s">
        <v>120</v>
      </c>
      <c r="D31" s="18">
        <f>IFERROR(AVERAGE(Data!F31:H31),"")</f>
        <v>175.5</v>
      </c>
      <c r="E31" s="18">
        <f>IFERROR(AVERAGE(Data!J31:L31),"")</f>
        <v>61.9</v>
      </c>
      <c r="F31" s="18">
        <f t="shared" si="2"/>
        <v>20.097239470458845</v>
      </c>
      <c r="G31" s="18">
        <f>IFERROR(AVERAGE(Data!AG31:AH31),"")</f>
        <v>96.5</v>
      </c>
      <c r="H31" s="18">
        <f>IFERROR(AVERAGE(Data!AJ31:AK31),"")</f>
        <v>61.5</v>
      </c>
      <c r="I31" s="18">
        <f>IFERROR(AVERAGE(Data!AM31:AN31),"")</f>
        <v>71</v>
      </c>
      <c r="J31" s="18">
        <f>IF(Data!AB31="","",Data!AB31)</f>
        <v>6</v>
      </c>
      <c r="K31" s="6">
        <f t="shared" si="3"/>
        <v>32</v>
      </c>
      <c r="L31" s="6">
        <f t="shared" si="0"/>
        <v>0</v>
      </c>
      <c r="M31" s="6">
        <f t="shared" si="1"/>
        <v>9</v>
      </c>
      <c r="N31" s="18">
        <f t="shared" si="4"/>
        <v>0</v>
      </c>
      <c r="O31" s="18" t="str">
        <f t="shared" si="5"/>
        <v>Low</v>
      </c>
      <c r="P31" s="18" t="str">
        <f t="shared" si="6"/>
        <v>Low</v>
      </c>
      <c r="Q31" s="18" t="str">
        <f t="shared" si="7"/>
        <v>Low</v>
      </c>
      <c r="R31" s="18" t="str">
        <f t="shared" si="8"/>
        <v>High</v>
      </c>
      <c r="S31" s="9">
        <f>IF(Data!C31="","",Data!C31)</f>
        <v>42753</v>
      </c>
      <c r="T31" s="6">
        <f t="shared" si="9"/>
        <v>1</v>
      </c>
      <c r="U31" s="93">
        <f>IF(Data!D31="","",Data!D31)</f>
        <v>0.625</v>
      </c>
      <c r="V31" s="18" t="str">
        <f t="shared" si="10"/>
        <v>Afternoon</v>
      </c>
      <c r="W31" s="94" t="str">
        <f>IF(Data!W31="","",Data!W31)</f>
        <v>1B</v>
      </c>
    </row>
    <row r="32" spans="1:23">
      <c r="A32" s="92">
        <f>Data!A32</f>
        <v>31</v>
      </c>
      <c r="B32" s="18" t="str">
        <f>Data!B32</f>
        <v>WA</v>
      </c>
      <c r="C32" s="18" t="s">
        <v>120</v>
      </c>
      <c r="D32" s="18">
        <f>IFERROR(AVERAGE(Data!F32:H32),"")</f>
        <v>166.36666666666667</v>
      </c>
      <c r="E32" s="18">
        <f>IFERROR(AVERAGE(Data!J32:L32),"")</f>
        <v>100.3</v>
      </c>
      <c r="F32" s="18">
        <f t="shared" si="2"/>
        <v>36.238340613986757</v>
      </c>
      <c r="G32" s="18" t="str">
        <f>IFERROR(AVERAGE(Data!AG32:AH32),"")</f>
        <v/>
      </c>
      <c r="H32" s="18" t="str">
        <f>IFERROR(AVERAGE(Data!AJ32:AK32),"")</f>
        <v/>
      </c>
      <c r="I32" s="18" t="str">
        <f>IFERROR(AVERAGE(Data!AM32:AN32),"")</f>
        <v/>
      </c>
      <c r="J32" s="18">
        <f>IF(Data!AB32="","",Data!AB32)</f>
        <v>5.0999999999999996</v>
      </c>
      <c r="K32" s="6" t="str">
        <f t="shared" si="3"/>
        <v/>
      </c>
      <c r="L32" s="6" t="str">
        <f t="shared" si="0"/>
        <v/>
      </c>
      <c r="M32" s="6" t="str">
        <f t="shared" si="1"/>
        <v/>
      </c>
      <c r="N32" s="18" t="str">
        <f t="shared" si="4"/>
        <v/>
      </c>
      <c r="O32" s="18" t="str">
        <f t="shared" si="5"/>
        <v>High</v>
      </c>
      <c r="P32" s="18" t="str">
        <f t="shared" si="6"/>
        <v/>
      </c>
      <c r="Q32" s="18" t="str">
        <f t="shared" si="7"/>
        <v/>
      </c>
      <c r="R32" s="18" t="str">
        <f t="shared" si="8"/>
        <v>Low</v>
      </c>
      <c r="S32" s="9">
        <f>IF(Data!C32="","",Data!C32)</f>
        <v>42754</v>
      </c>
      <c r="T32" s="6">
        <f t="shared" si="9"/>
        <v>1</v>
      </c>
      <c r="U32" s="93">
        <f>IF(Data!D32="","",Data!D32)</f>
        <v>0.58333333333333337</v>
      </c>
      <c r="V32" s="18" t="str">
        <f t="shared" si="10"/>
        <v>Afternoon</v>
      </c>
      <c r="W32" s="94" t="str">
        <f>IF(Data!W32="","",Data!W32)</f>
        <v>1B</v>
      </c>
    </row>
    <row r="33" spans="1:23">
      <c r="A33" s="92">
        <f>Data!A33</f>
        <v>32</v>
      </c>
      <c r="B33" s="18" t="str">
        <f>Data!B33</f>
        <v>WA</v>
      </c>
      <c r="C33" s="18" t="s">
        <v>120</v>
      </c>
      <c r="D33" s="18">
        <f>IFERROR(AVERAGE(Data!F33:H33),"")</f>
        <v>168.39999999999998</v>
      </c>
      <c r="E33" s="18">
        <f>IFERROR(AVERAGE(Data!J33:L33),"")</f>
        <v>53.70000000000001</v>
      </c>
      <c r="F33" s="18">
        <f t="shared" si="2"/>
        <v>18.936081380718917</v>
      </c>
      <c r="G33" s="18" t="str">
        <f>IFERROR(AVERAGE(Data!AG33:AH33),"")</f>
        <v/>
      </c>
      <c r="H33" s="18" t="str">
        <f>IFERROR(AVERAGE(Data!AJ33:AK33),"")</f>
        <v/>
      </c>
      <c r="I33" s="18" t="str">
        <f>IFERROR(AVERAGE(Data!AM33:AN33),"")</f>
        <v/>
      </c>
      <c r="J33" s="18">
        <f>IF(Data!AB33="","",Data!AB33)</f>
        <v>4.8</v>
      </c>
      <c r="K33" s="6">
        <f t="shared" si="3"/>
        <v>27</v>
      </c>
      <c r="L33" s="6">
        <f t="shared" si="0"/>
        <v>0</v>
      </c>
      <c r="M33" s="6">
        <f t="shared" si="1"/>
        <v>8</v>
      </c>
      <c r="N33" s="18">
        <f t="shared" si="4"/>
        <v>0</v>
      </c>
      <c r="O33" s="18" t="str">
        <f t="shared" si="5"/>
        <v>Low</v>
      </c>
      <c r="P33" s="18" t="str">
        <f t="shared" si="6"/>
        <v/>
      </c>
      <c r="Q33" s="18" t="str">
        <f t="shared" si="7"/>
        <v/>
      </c>
      <c r="R33" s="18" t="str">
        <f t="shared" si="8"/>
        <v>Low</v>
      </c>
      <c r="S33" s="9">
        <f>IF(Data!C33="","",Data!C33)</f>
        <v>42759</v>
      </c>
      <c r="T33" s="6">
        <f t="shared" si="9"/>
        <v>1</v>
      </c>
      <c r="U33" s="93">
        <f>IF(Data!D33="","",Data!D33)</f>
        <v>0.52083333333333337</v>
      </c>
      <c r="V33" s="18" t="str">
        <f t="shared" si="10"/>
        <v>Afternoon</v>
      </c>
      <c r="W33" s="94" t="str">
        <f>IF(Data!W33="","",Data!W33)</f>
        <v>1B</v>
      </c>
    </row>
    <row r="34" spans="1:23">
      <c r="A34" s="92">
        <f>Data!A34</f>
        <v>33</v>
      </c>
      <c r="B34" s="18" t="str">
        <f>Data!B34</f>
        <v>WA</v>
      </c>
      <c r="C34" s="18" t="s">
        <v>120</v>
      </c>
      <c r="D34" s="18">
        <f>IFERROR(AVERAGE(Data!F34:H34),"")</f>
        <v>159.26666666666665</v>
      </c>
      <c r="E34" s="18">
        <f>IFERROR(AVERAGE(Data!J34:L34),"")</f>
        <v>65.099999999999994</v>
      </c>
      <c r="F34" s="18">
        <f t="shared" si="2"/>
        <v>25.664405418934738</v>
      </c>
      <c r="G34" s="18">
        <f>IFERROR(AVERAGE(Data!AG34:AH34),"")</f>
        <v>107.5</v>
      </c>
      <c r="H34" s="18">
        <f>IFERROR(AVERAGE(Data!AJ34:AK34),"")</f>
        <v>67</v>
      </c>
      <c r="I34" s="18">
        <f>IFERROR(AVERAGE(Data!AM34:AN34),"")</f>
        <v>75</v>
      </c>
      <c r="J34" s="18">
        <f>IF(Data!AB34="","",Data!AB34)</f>
        <v>5.4</v>
      </c>
      <c r="K34" s="6">
        <f t="shared" si="3"/>
        <v>33</v>
      </c>
      <c r="L34" s="6">
        <f t="shared" ref="L34:L65" si="11">IFERROR(VLOOKUP($A34,AdultWebneers,MATCH("Ethnicity_Code",AdultHeader,0),FALSE),"")</f>
        <v>1</v>
      </c>
      <c r="M34" s="6">
        <f t="shared" ref="M34:M65" si="12">IFERROR(VLOOKUP($A34,AdultWebneers,MATCH(M$1,AdultHeader,0),FALSE),"")</f>
        <v>13</v>
      </c>
      <c r="N34" s="18">
        <f t="shared" si="4"/>
        <v>0</v>
      </c>
      <c r="O34" s="18" t="str">
        <f t="shared" si="5"/>
        <v>Low</v>
      </c>
      <c r="P34" s="18" t="str">
        <f t="shared" si="6"/>
        <v>Low</v>
      </c>
      <c r="Q34" s="18" t="str">
        <f t="shared" si="7"/>
        <v>Low</v>
      </c>
      <c r="R34" s="18" t="str">
        <f t="shared" si="8"/>
        <v>Mid</v>
      </c>
      <c r="S34" s="9">
        <f>IF(Data!C34="","",Data!C34)</f>
        <v>42780</v>
      </c>
      <c r="T34" s="6">
        <f t="shared" si="9"/>
        <v>2</v>
      </c>
      <c r="U34" s="93">
        <f>IF(Data!D34="","",Data!D34)</f>
        <v>0.51041666666666663</v>
      </c>
      <c r="V34" s="18" t="str">
        <f t="shared" si="10"/>
        <v>Afternoon</v>
      </c>
      <c r="W34" s="94" t="str">
        <f>IF(Data!W34="","",Data!W34)</f>
        <v>1A</v>
      </c>
    </row>
    <row r="35" spans="1:23">
      <c r="A35" s="92">
        <f>Data!A35</f>
        <v>34</v>
      </c>
      <c r="B35" s="18" t="str">
        <f>Data!B35</f>
        <v>WA</v>
      </c>
      <c r="C35" s="18" t="s">
        <v>120</v>
      </c>
      <c r="D35" s="18">
        <f>IFERROR(AVERAGE(Data!F35:H35),"")</f>
        <v>158.79999999999998</v>
      </c>
      <c r="E35" s="18">
        <f>IFERROR(AVERAGE(Data!J35:L35),"")</f>
        <v>83.9</v>
      </c>
      <c r="F35" s="18">
        <f t="shared" si="2"/>
        <v>33.270625408447493</v>
      </c>
      <c r="G35" s="18">
        <f>IFERROR(AVERAGE(Data!AG35:AH35),"")</f>
        <v>121.5</v>
      </c>
      <c r="H35" s="18">
        <f>IFERROR(AVERAGE(Data!AJ35:AK35),"")</f>
        <v>89.5</v>
      </c>
      <c r="I35" s="18">
        <f>IFERROR(AVERAGE(Data!AM35:AN35),"")</f>
        <v>102</v>
      </c>
      <c r="J35" s="18">
        <f>IF(Data!AB35="","",Data!AB35)</f>
        <v>5.2</v>
      </c>
      <c r="K35" s="6">
        <f t="shared" ref="K35:K66" si="13">IFERROR(VLOOKUP(A35,AdultWebneers,MATCH(K$1,AdultHeader,0),FALSE),"")</f>
        <v>39</v>
      </c>
      <c r="L35" s="6">
        <f t="shared" si="11"/>
        <v>1</v>
      </c>
      <c r="M35" s="6">
        <f t="shared" si="12"/>
        <v>0</v>
      </c>
      <c r="N35" s="18" t="str">
        <f t="shared" si="4"/>
        <v/>
      </c>
      <c r="O35" s="18" t="str">
        <f t="shared" si="5"/>
        <v>Mid</v>
      </c>
      <c r="P35" s="18" t="str">
        <f t="shared" si="6"/>
        <v>High</v>
      </c>
      <c r="Q35" s="18" t="str">
        <f t="shared" si="7"/>
        <v>High</v>
      </c>
      <c r="R35" s="18" t="str">
        <f t="shared" si="8"/>
        <v>Low</v>
      </c>
      <c r="S35" s="9">
        <f>IF(Data!C35="","",Data!C35)</f>
        <v>42761</v>
      </c>
      <c r="T35" s="6">
        <f t="shared" si="9"/>
        <v>1</v>
      </c>
      <c r="U35" s="93">
        <f>IF(Data!D35="","",Data!D35)</f>
        <v>0.47638888888888892</v>
      </c>
      <c r="V35" s="18" t="str">
        <f t="shared" si="10"/>
        <v>Morning</v>
      </c>
      <c r="W35" s="94" t="str">
        <f>IF(Data!W35="","",Data!W35)</f>
        <v>1A</v>
      </c>
    </row>
    <row r="36" spans="1:23">
      <c r="A36" s="92">
        <f>Data!A36</f>
        <v>35</v>
      </c>
      <c r="B36" s="18" t="str">
        <f>Data!B36</f>
        <v>WA</v>
      </c>
      <c r="C36" s="18" t="s">
        <v>120</v>
      </c>
      <c r="D36" s="18">
        <f>IFERROR(AVERAGE(Data!F36:H36),"")</f>
        <v>157.26666666666668</v>
      </c>
      <c r="E36" s="18">
        <f>IFERROR(AVERAGE(Data!J36:L36),"")</f>
        <v>64.8</v>
      </c>
      <c r="F36" s="18">
        <f t="shared" si="2"/>
        <v>26.200021168467025</v>
      </c>
      <c r="G36" s="18">
        <f>IFERROR(AVERAGE(Data!AG36:AH36),"")</f>
        <v>112.5</v>
      </c>
      <c r="H36" s="18">
        <f>IFERROR(AVERAGE(Data!AJ36:AK36),"")</f>
        <v>73</v>
      </c>
      <c r="I36" s="18">
        <f>IFERROR(AVERAGE(Data!AM36:AN36),"")</f>
        <v>73.5</v>
      </c>
      <c r="J36" s="18">
        <f>IF(Data!AB36="","",Data!AB36)</f>
        <v>4.7</v>
      </c>
      <c r="K36" s="6">
        <f t="shared" si="13"/>
        <v>28</v>
      </c>
      <c r="L36" s="6">
        <f t="shared" si="11"/>
        <v>1</v>
      </c>
      <c r="M36" s="6">
        <f t="shared" si="12"/>
        <v>9</v>
      </c>
      <c r="N36" s="18">
        <f t="shared" si="4"/>
        <v>0</v>
      </c>
      <c r="O36" s="18" t="str">
        <f t="shared" si="5"/>
        <v>Low</v>
      </c>
      <c r="P36" s="18" t="str">
        <f t="shared" si="6"/>
        <v>Mid</v>
      </c>
      <c r="Q36" s="18" t="str">
        <f t="shared" si="7"/>
        <v>Low</v>
      </c>
      <c r="R36" s="18" t="str">
        <f t="shared" si="8"/>
        <v>Low</v>
      </c>
      <c r="S36" s="9">
        <f>IF(Data!C36="","",Data!C36)</f>
        <v>42761</v>
      </c>
      <c r="T36" s="6">
        <f t="shared" si="9"/>
        <v>1</v>
      </c>
      <c r="U36" s="93">
        <f>IF(Data!D36="","",Data!D36)</f>
        <v>0.51041666666666663</v>
      </c>
      <c r="V36" s="18" t="str">
        <f t="shared" si="10"/>
        <v>Afternoon</v>
      </c>
      <c r="W36" s="94" t="str">
        <f>IF(Data!W36="","",Data!W36)</f>
        <v>1B</v>
      </c>
    </row>
    <row r="37" spans="1:23">
      <c r="A37" s="92">
        <f>Data!A37</f>
        <v>36</v>
      </c>
      <c r="B37" s="18" t="str">
        <f>Data!B37</f>
        <v>WA</v>
      </c>
      <c r="C37" s="18" t="s">
        <v>120</v>
      </c>
      <c r="D37" s="18">
        <f>IFERROR(AVERAGE(Data!F37:H37),"")</f>
        <v>156.03333333333333</v>
      </c>
      <c r="E37" s="18">
        <f>IFERROR(AVERAGE(Data!J37:L37),"")</f>
        <v>72.266666666666666</v>
      </c>
      <c r="F37" s="18">
        <f t="shared" si="2"/>
        <v>29.682689583917966</v>
      </c>
      <c r="G37" s="18">
        <f>IFERROR(AVERAGE(Data!AG37:AH37),"")</f>
        <v>113.5</v>
      </c>
      <c r="H37" s="18">
        <f>IFERROR(AVERAGE(Data!AJ37:AK37),"")</f>
        <v>77.5</v>
      </c>
      <c r="I37" s="18">
        <f>IFERROR(AVERAGE(Data!AM37:AN37),"")</f>
        <v>70</v>
      </c>
      <c r="J37" s="18">
        <f>IF(Data!AB37="","",Data!AB37)</f>
        <v>6</v>
      </c>
      <c r="K37" s="6">
        <f t="shared" si="13"/>
        <v>35</v>
      </c>
      <c r="L37" s="6">
        <f t="shared" si="11"/>
        <v>1</v>
      </c>
      <c r="M37" s="6">
        <f t="shared" si="12"/>
        <v>7</v>
      </c>
      <c r="N37" s="18">
        <f t="shared" si="4"/>
        <v>0</v>
      </c>
      <c r="O37" s="18" t="str">
        <f t="shared" si="5"/>
        <v>Mid</v>
      </c>
      <c r="P37" s="18" t="str">
        <f t="shared" si="6"/>
        <v>Mid</v>
      </c>
      <c r="Q37" s="18" t="str">
        <f t="shared" si="7"/>
        <v>Mid</v>
      </c>
      <c r="R37" s="18" t="str">
        <f t="shared" si="8"/>
        <v>High</v>
      </c>
      <c r="S37" s="9">
        <f>IF(Data!C37="","",Data!C37)</f>
        <v>42761</v>
      </c>
      <c r="T37" s="6">
        <f t="shared" si="9"/>
        <v>1</v>
      </c>
      <c r="U37" s="93">
        <f>IF(Data!D37="","",Data!D37)</f>
        <v>0.5</v>
      </c>
      <c r="V37" s="18" t="str">
        <f t="shared" si="10"/>
        <v>Afternoon</v>
      </c>
      <c r="W37" s="94" t="str">
        <f>IF(Data!W37="","",Data!W37)</f>
        <v>1A</v>
      </c>
    </row>
    <row r="38" spans="1:23">
      <c r="A38" s="92">
        <f>Data!A38</f>
        <v>37</v>
      </c>
      <c r="B38" s="18" t="str">
        <f>Data!B38</f>
        <v>WA</v>
      </c>
      <c r="C38" s="18" t="s">
        <v>120</v>
      </c>
      <c r="D38" s="18">
        <f>IFERROR(AVERAGE(Data!F38:H38),"")</f>
        <v>150.36666666666667</v>
      </c>
      <c r="E38" s="18">
        <f>IFERROR(AVERAGE(Data!J38:L38),"")</f>
        <v>83.9</v>
      </c>
      <c r="F38" s="18">
        <f t="shared" si="2"/>
        <v>37.107253920206183</v>
      </c>
      <c r="G38" s="18">
        <f>IFERROR(AVERAGE(Data!AG38:AH38),"")</f>
        <v>118</v>
      </c>
      <c r="H38" s="18">
        <f>IFERROR(AVERAGE(Data!AJ38:AK38),"")</f>
        <v>82</v>
      </c>
      <c r="I38" s="18">
        <f>IFERROR(AVERAGE(Data!AM38:AN38),"")</f>
        <v>82</v>
      </c>
      <c r="J38" s="18">
        <f>IF(Data!AB38="","",Data!AB38)</f>
        <v>5.5</v>
      </c>
      <c r="K38" s="6">
        <f t="shared" si="13"/>
        <v>30</v>
      </c>
      <c r="L38" s="6">
        <f t="shared" si="11"/>
        <v>1</v>
      </c>
      <c r="M38" s="6">
        <f t="shared" si="12"/>
        <v>6</v>
      </c>
      <c r="N38" s="18">
        <f t="shared" si="4"/>
        <v>0</v>
      </c>
      <c r="O38" s="18" t="str">
        <f t="shared" si="5"/>
        <v>High</v>
      </c>
      <c r="P38" s="18" t="str">
        <f t="shared" si="6"/>
        <v>High</v>
      </c>
      <c r="Q38" s="18" t="str">
        <f t="shared" si="7"/>
        <v>High</v>
      </c>
      <c r="R38" s="18" t="str">
        <f t="shared" si="8"/>
        <v>Mid</v>
      </c>
      <c r="S38" s="9">
        <f>IF(Data!C38="","",Data!C38)</f>
        <v>42762</v>
      </c>
      <c r="T38" s="6">
        <f t="shared" si="9"/>
        <v>1</v>
      </c>
      <c r="U38" s="93">
        <f>IF(Data!D38="","",Data!D38)</f>
        <v>0.47916666666666669</v>
      </c>
      <c r="V38" s="18" t="str">
        <f t="shared" si="10"/>
        <v>Morning</v>
      </c>
      <c r="W38" s="94" t="str">
        <f>IF(Data!W38="","",Data!W38)</f>
        <v>1B</v>
      </c>
    </row>
    <row r="39" spans="1:23">
      <c r="A39" s="92">
        <f>Data!A39</f>
        <v>38</v>
      </c>
      <c r="B39" s="18" t="str">
        <f>Data!B39</f>
        <v>WA</v>
      </c>
      <c r="C39" s="18" t="s">
        <v>120</v>
      </c>
      <c r="D39" s="18">
        <f>IFERROR(AVERAGE(Data!F39:H39),"")</f>
        <v>160</v>
      </c>
      <c r="E39" s="18">
        <f>IFERROR(AVERAGE(Data!J39:L39),"")</f>
        <v>99.09999999999998</v>
      </c>
      <c r="F39" s="18">
        <f t="shared" si="2"/>
        <v>38.710937499999986</v>
      </c>
      <c r="G39" s="18">
        <f>IFERROR(AVERAGE(Data!AG39:AH39),"")</f>
        <v>112.5</v>
      </c>
      <c r="H39" s="18">
        <f>IFERROR(AVERAGE(Data!AJ39:AK39),"")</f>
        <v>82.5</v>
      </c>
      <c r="I39" s="18">
        <f>IFERROR(AVERAGE(Data!AM39:AN39),"")</f>
        <v>94.5</v>
      </c>
      <c r="J39" s="18">
        <f>IF(Data!AB39="","",Data!AB39)</f>
        <v>5.8</v>
      </c>
      <c r="K39" s="6">
        <f t="shared" si="13"/>
        <v>31</v>
      </c>
      <c r="L39" s="6">
        <f t="shared" si="11"/>
        <v>1</v>
      </c>
      <c r="M39" s="6">
        <f t="shared" si="12"/>
        <v>0</v>
      </c>
      <c r="N39" s="18" t="str">
        <f t="shared" si="4"/>
        <v/>
      </c>
      <c r="O39" s="18" t="str">
        <f t="shared" si="5"/>
        <v>High</v>
      </c>
      <c r="P39" s="18" t="str">
        <f t="shared" si="6"/>
        <v>Mid</v>
      </c>
      <c r="Q39" s="18" t="str">
        <f t="shared" si="7"/>
        <v>High</v>
      </c>
      <c r="R39" s="18" t="str">
        <f t="shared" si="8"/>
        <v>High</v>
      </c>
      <c r="S39" s="9">
        <f>IF(Data!C39="","",Data!C39)</f>
        <v>42761</v>
      </c>
      <c r="T39" s="6">
        <f t="shared" si="9"/>
        <v>1</v>
      </c>
      <c r="U39" s="93">
        <f>IF(Data!D39="","",Data!D39)</f>
        <v>0.47222222222222227</v>
      </c>
      <c r="V39" s="18" t="str">
        <f t="shared" si="10"/>
        <v>Morning</v>
      </c>
      <c r="W39" s="94" t="str">
        <f>IF(Data!W39="","",Data!W39)</f>
        <v>1B</v>
      </c>
    </row>
    <row r="40" spans="1:23">
      <c r="A40" s="92">
        <f>Data!A40</f>
        <v>39</v>
      </c>
      <c r="B40" s="18" t="str">
        <f>Data!B40</f>
        <v>WA</v>
      </c>
      <c r="C40" s="18" t="s">
        <v>120</v>
      </c>
      <c r="D40" s="18">
        <f>IFERROR(AVERAGE(Data!F40:H40),"")</f>
        <v>149.4</v>
      </c>
      <c r="E40" s="18">
        <f>IFERROR(AVERAGE(Data!J40:L40),"")</f>
        <v>69.7</v>
      </c>
      <c r="F40" s="18">
        <f t="shared" si="2"/>
        <v>31.227094903487224</v>
      </c>
      <c r="G40" s="18">
        <f>IFERROR(AVERAGE(Data!AG40:AH40),"")</f>
        <v>110</v>
      </c>
      <c r="H40" s="18">
        <f>IFERROR(AVERAGE(Data!AJ40:AK40),"")</f>
        <v>77</v>
      </c>
      <c r="I40" s="18">
        <f>IFERROR(AVERAGE(Data!AM40:AN40),"")</f>
        <v>65.5</v>
      </c>
      <c r="J40" s="18">
        <f>IF(Data!AB40="","",Data!AB40)</f>
        <v>5.2</v>
      </c>
      <c r="K40" s="6">
        <f t="shared" si="13"/>
        <v>46</v>
      </c>
      <c r="L40" s="6">
        <f t="shared" si="11"/>
        <v>1</v>
      </c>
      <c r="M40" s="6">
        <f t="shared" si="12"/>
        <v>12</v>
      </c>
      <c r="N40" s="18">
        <f t="shared" si="4"/>
        <v>0</v>
      </c>
      <c r="O40" s="18" t="str">
        <f t="shared" si="5"/>
        <v>Mid</v>
      </c>
      <c r="P40" s="18" t="str">
        <f t="shared" si="6"/>
        <v>Mid</v>
      </c>
      <c r="Q40" s="18" t="str">
        <f t="shared" si="7"/>
        <v>Mid</v>
      </c>
      <c r="R40" s="18" t="str">
        <f t="shared" si="8"/>
        <v>Low</v>
      </c>
      <c r="S40" s="9">
        <f>IF(Data!C40="","",Data!C40)</f>
        <v>42761</v>
      </c>
      <c r="T40" s="6">
        <f t="shared" si="9"/>
        <v>1</v>
      </c>
      <c r="U40" s="93">
        <f>IF(Data!D40="","",Data!D40)</f>
        <v>0.47916666666666669</v>
      </c>
      <c r="V40" s="18" t="str">
        <f t="shared" si="10"/>
        <v>Morning</v>
      </c>
      <c r="W40" s="94" t="str">
        <f>IF(Data!W40="","",Data!W40)</f>
        <v>1A</v>
      </c>
    </row>
    <row r="41" spans="1:23">
      <c r="A41" s="92">
        <f>Data!A41</f>
        <v>40</v>
      </c>
      <c r="B41" s="18" t="str">
        <f>Data!B41</f>
        <v>WA</v>
      </c>
      <c r="C41" s="18" t="s">
        <v>120</v>
      </c>
      <c r="D41" s="18">
        <f>IFERROR(AVERAGE(Data!F41:H41),"")</f>
        <v>154.33333333333334</v>
      </c>
      <c r="E41" s="18">
        <f>IFERROR(AVERAGE(Data!J41:L41),"")</f>
        <v>78.3</v>
      </c>
      <c r="F41" s="18">
        <f t="shared" si="2"/>
        <v>32.873223273887547</v>
      </c>
      <c r="G41" s="18">
        <f>IFERROR(AVERAGE(Data!AG41:AH41),"")</f>
        <v>105.5</v>
      </c>
      <c r="H41" s="18">
        <f>IFERROR(AVERAGE(Data!AJ41:AK41),"")</f>
        <v>75</v>
      </c>
      <c r="I41" s="18">
        <f>IFERROR(AVERAGE(Data!AM41:AN41),"")</f>
        <v>81.5</v>
      </c>
      <c r="J41" s="18">
        <f>IF(Data!AB41="","",Data!AB41)</f>
        <v>5</v>
      </c>
      <c r="K41" s="6">
        <f t="shared" si="13"/>
        <v>32</v>
      </c>
      <c r="L41" s="6">
        <f t="shared" si="11"/>
        <v>1</v>
      </c>
      <c r="M41" s="6">
        <f t="shared" si="12"/>
        <v>0</v>
      </c>
      <c r="N41" s="18" t="str">
        <f t="shared" si="4"/>
        <v/>
      </c>
      <c r="O41" s="18" t="str">
        <f t="shared" si="5"/>
        <v>Mid</v>
      </c>
      <c r="P41" s="18" t="str">
        <f t="shared" si="6"/>
        <v>Low</v>
      </c>
      <c r="Q41" s="18" t="str">
        <f t="shared" si="7"/>
        <v>Mid</v>
      </c>
      <c r="R41" s="18" t="str">
        <f t="shared" si="8"/>
        <v>Low</v>
      </c>
      <c r="S41" s="9">
        <f>IF(Data!C41="","",Data!C41)</f>
        <v>42761</v>
      </c>
      <c r="T41" s="6">
        <f t="shared" si="9"/>
        <v>1</v>
      </c>
      <c r="U41" s="93">
        <f>IF(Data!D41="","",Data!D41)</f>
        <v>0.5</v>
      </c>
      <c r="V41" s="18" t="str">
        <f t="shared" si="10"/>
        <v>Afternoon</v>
      </c>
      <c r="W41" s="94" t="str">
        <f>IF(Data!W41="","",Data!W41)</f>
        <v>1B</v>
      </c>
    </row>
    <row r="42" spans="1:23">
      <c r="A42" s="92">
        <f>Data!A42</f>
        <v>41</v>
      </c>
      <c r="B42" s="18" t="str">
        <f>Data!B42</f>
        <v>WA</v>
      </c>
      <c r="C42" s="18" t="s">
        <v>120</v>
      </c>
      <c r="D42" s="18">
        <f>IFERROR(AVERAGE(Data!F42:H42),"")</f>
        <v>156.6</v>
      </c>
      <c r="E42" s="18">
        <f>IFERROR(AVERAGE(Data!J42:L42),"")</f>
        <v>72.099999999999994</v>
      </c>
      <c r="F42" s="18">
        <f t="shared" si="2"/>
        <v>29.400299140907766</v>
      </c>
      <c r="G42" s="18">
        <f>IFERROR(AVERAGE(Data!AG42:AH42),"")</f>
        <v>128.5</v>
      </c>
      <c r="H42" s="18">
        <f>IFERROR(AVERAGE(Data!AJ42:AK42),"")</f>
        <v>88.5</v>
      </c>
      <c r="I42" s="18">
        <f>IFERROR(AVERAGE(Data!AM42:AN42),"")</f>
        <v>70.5</v>
      </c>
      <c r="J42" s="18">
        <f>IF(Data!AB42="","",Data!AB42)</f>
        <v>5.0999999999999996</v>
      </c>
      <c r="K42" s="6">
        <f t="shared" si="13"/>
        <v>41</v>
      </c>
      <c r="L42" s="6">
        <f t="shared" si="11"/>
        <v>1</v>
      </c>
      <c r="M42" s="6">
        <f t="shared" si="12"/>
        <v>6</v>
      </c>
      <c r="N42" s="18">
        <f t="shared" si="4"/>
        <v>0</v>
      </c>
      <c r="O42" s="18" t="str">
        <f t="shared" si="5"/>
        <v>Low</v>
      </c>
      <c r="P42" s="18" t="str">
        <f t="shared" si="6"/>
        <v>High</v>
      </c>
      <c r="Q42" s="18" t="str">
        <f t="shared" si="7"/>
        <v>High</v>
      </c>
      <c r="R42" s="18" t="str">
        <f t="shared" si="8"/>
        <v>Low</v>
      </c>
      <c r="S42" s="9">
        <f>IF(Data!C42="","",Data!C42)</f>
        <v>42762</v>
      </c>
      <c r="T42" s="6">
        <f t="shared" si="9"/>
        <v>1</v>
      </c>
      <c r="U42" s="93">
        <f>IF(Data!D42="","",Data!D42)</f>
        <v>0.52083333333333337</v>
      </c>
      <c r="V42" s="18" t="str">
        <f t="shared" si="10"/>
        <v>Afternoon</v>
      </c>
      <c r="W42" s="94" t="str">
        <f>IF(Data!W42="","",Data!W42)</f>
        <v>1A</v>
      </c>
    </row>
    <row r="43" spans="1:23">
      <c r="A43" s="92">
        <f>Data!A43</f>
        <v>42</v>
      </c>
      <c r="B43" s="18" t="str">
        <f>Data!B43</f>
        <v>WA</v>
      </c>
      <c r="C43" s="18" t="s">
        <v>120</v>
      </c>
      <c r="D43" s="18">
        <f>IFERROR(AVERAGE(Data!F43:H43),"")</f>
        <v>159.06666666666669</v>
      </c>
      <c r="E43" s="18">
        <f>IFERROR(AVERAGE(Data!J43:L43),"")</f>
        <v>59</v>
      </c>
      <c r="F43" s="18">
        <f t="shared" si="2"/>
        <v>23.318126343317292</v>
      </c>
      <c r="G43" s="18">
        <f>IFERROR(AVERAGE(Data!AG43:AH43),"")</f>
        <v>89.5</v>
      </c>
      <c r="H43" s="18">
        <f>IFERROR(AVERAGE(Data!AJ43:AK43),"")</f>
        <v>62</v>
      </c>
      <c r="I43" s="18">
        <f>IFERROR(AVERAGE(Data!AM43:AN43),"")</f>
        <v>74</v>
      </c>
      <c r="J43" s="18">
        <f>IF(Data!AB43="","",Data!AB43)</f>
        <v>5.3</v>
      </c>
      <c r="K43" s="6">
        <f t="shared" si="13"/>
        <v>40</v>
      </c>
      <c r="L43" s="6">
        <f t="shared" si="11"/>
        <v>1</v>
      </c>
      <c r="M43" s="6">
        <f t="shared" si="12"/>
        <v>15</v>
      </c>
      <c r="N43" s="18">
        <f t="shared" si="4"/>
        <v>1</v>
      </c>
      <c r="O43" s="18" t="str">
        <f t="shared" si="5"/>
        <v>Low</v>
      </c>
      <c r="P43" s="18" t="str">
        <f t="shared" si="6"/>
        <v>Low</v>
      </c>
      <c r="Q43" s="18" t="str">
        <f t="shared" si="7"/>
        <v>Low</v>
      </c>
      <c r="R43" s="18" t="str">
        <f t="shared" si="8"/>
        <v>Mid</v>
      </c>
      <c r="S43" s="9">
        <f>IF(Data!C43="","",Data!C43)</f>
        <v>42761</v>
      </c>
      <c r="T43" s="6">
        <f t="shared" si="9"/>
        <v>1</v>
      </c>
      <c r="U43" s="93">
        <f>IF(Data!D43="","",Data!D43)</f>
        <v>0.52083333333333337</v>
      </c>
      <c r="V43" s="18" t="str">
        <f t="shared" si="10"/>
        <v>Afternoon</v>
      </c>
      <c r="W43" s="94" t="str">
        <f>IF(Data!W43="","",Data!W43)</f>
        <v>1B</v>
      </c>
    </row>
    <row r="44" spans="1:23">
      <c r="A44" s="92">
        <f>Data!A44</f>
        <v>43</v>
      </c>
      <c r="B44" s="18" t="str">
        <f>Data!B44</f>
        <v>WA</v>
      </c>
      <c r="C44" s="18" t="s">
        <v>120</v>
      </c>
      <c r="D44" s="18">
        <f>IFERROR(AVERAGE(Data!F44:H44),"")</f>
        <v>162.76666666666665</v>
      </c>
      <c r="E44" s="18">
        <f>IFERROR(AVERAGE(Data!J44:L44),"")</f>
        <v>120.60000000000001</v>
      </c>
      <c r="F44" s="18">
        <f t="shared" si="2"/>
        <v>45.521479499250312</v>
      </c>
      <c r="G44" s="18">
        <f>IFERROR(AVERAGE(Data!AG44:AH44),"")</f>
        <v>129</v>
      </c>
      <c r="H44" s="18">
        <f>IFERROR(AVERAGE(Data!AJ44:AK44),"")</f>
        <v>96.5</v>
      </c>
      <c r="I44" s="18">
        <f>IFERROR(AVERAGE(Data!AM44:AN44),"")</f>
        <v>84.5</v>
      </c>
      <c r="J44" s="18">
        <f>IF(Data!AB44="","",Data!AB44)</f>
        <v>4.9000000000000004</v>
      </c>
      <c r="K44" s="6">
        <f t="shared" si="13"/>
        <v>35</v>
      </c>
      <c r="L44" s="6">
        <f t="shared" si="11"/>
        <v>0</v>
      </c>
      <c r="M44" s="6">
        <f t="shared" si="12"/>
        <v>0</v>
      </c>
      <c r="N44" s="18" t="str">
        <f t="shared" si="4"/>
        <v/>
      </c>
      <c r="O44" s="18" t="str">
        <f t="shared" si="5"/>
        <v>High</v>
      </c>
      <c r="P44" s="18" t="str">
        <f t="shared" si="6"/>
        <v>High</v>
      </c>
      <c r="Q44" s="18" t="str">
        <f t="shared" si="7"/>
        <v>High</v>
      </c>
      <c r="R44" s="18" t="str">
        <f t="shared" si="8"/>
        <v>Low</v>
      </c>
      <c r="S44" s="9">
        <f>IF(Data!C44="","",Data!C44)</f>
        <v>42762</v>
      </c>
      <c r="T44" s="6">
        <f t="shared" si="9"/>
        <v>1</v>
      </c>
      <c r="U44" s="93">
        <f>IF(Data!D44="","",Data!D44)</f>
        <v>0.45833333333333331</v>
      </c>
      <c r="V44" s="18" t="str">
        <f t="shared" si="10"/>
        <v>Morning</v>
      </c>
      <c r="W44" s="94" t="str">
        <f>IF(Data!W44="","",Data!W44)</f>
        <v>1A</v>
      </c>
    </row>
    <row r="45" spans="1:23">
      <c r="A45" s="92">
        <f>Data!A45</f>
        <v>44</v>
      </c>
      <c r="B45" s="18" t="str">
        <f>Data!B45</f>
        <v>WA</v>
      </c>
      <c r="C45" s="18" t="s">
        <v>120</v>
      </c>
      <c r="D45" s="18">
        <f>IFERROR(AVERAGE(Data!F45:H45),"")</f>
        <v>155.33333333333334</v>
      </c>
      <c r="E45" s="18">
        <f>IFERROR(AVERAGE(Data!J45:L45),"")</f>
        <v>63.6</v>
      </c>
      <c r="F45" s="18">
        <f t="shared" si="2"/>
        <v>26.35893090681353</v>
      </c>
      <c r="G45" s="18">
        <f>IFERROR(AVERAGE(Data!AG45:AH45),"")</f>
        <v>102.5</v>
      </c>
      <c r="H45" s="18">
        <f>IFERROR(AVERAGE(Data!AJ45:AK45),"")</f>
        <v>65.5</v>
      </c>
      <c r="I45" s="18">
        <f>IFERROR(AVERAGE(Data!AM45:AN45),"")</f>
        <v>70</v>
      </c>
      <c r="J45" s="18">
        <f>IF(Data!AB45="","",Data!AB45)</f>
        <v>5.6</v>
      </c>
      <c r="K45" s="6">
        <f t="shared" si="13"/>
        <v>45</v>
      </c>
      <c r="L45" s="6">
        <f t="shared" si="11"/>
        <v>0</v>
      </c>
      <c r="M45" s="6">
        <f t="shared" si="12"/>
        <v>16</v>
      </c>
      <c r="N45" s="18">
        <f t="shared" si="4"/>
        <v>1</v>
      </c>
      <c r="O45" s="18" t="str">
        <f t="shared" si="5"/>
        <v>Low</v>
      </c>
      <c r="P45" s="18" t="str">
        <f t="shared" si="6"/>
        <v>Low</v>
      </c>
      <c r="Q45" s="18" t="str">
        <f t="shared" si="7"/>
        <v>Low</v>
      </c>
      <c r="R45" s="18" t="str">
        <f t="shared" si="8"/>
        <v>High</v>
      </c>
      <c r="S45" s="9">
        <f>IF(Data!C45="","",Data!C45)</f>
        <v>42762</v>
      </c>
      <c r="T45" s="6">
        <f t="shared" si="9"/>
        <v>1</v>
      </c>
      <c r="U45" s="93">
        <f>IF(Data!D45="","",Data!D45)</f>
        <v>0.4861111111111111</v>
      </c>
      <c r="V45" s="18" t="str">
        <f t="shared" si="10"/>
        <v>Morning</v>
      </c>
      <c r="W45" s="94" t="str">
        <f>IF(Data!W45="","",Data!W45)</f>
        <v>1B</v>
      </c>
    </row>
    <row r="46" spans="1:23">
      <c r="A46" s="92">
        <f>Data!A46</f>
        <v>45</v>
      </c>
      <c r="B46" s="18" t="str">
        <f>Data!B46</f>
        <v>WA</v>
      </c>
      <c r="C46" s="18" t="s">
        <v>120</v>
      </c>
      <c r="D46" s="18">
        <f>IFERROR(AVERAGE(Data!F46:H46),"")</f>
        <v>164.93333333333331</v>
      </c>
      <c r="E46" s="18">
        <f>IFERROR(AVERAGE(Data!J46:L46),"")</f>
        <v>82.7</v>
      </c>
      <c r="F46" s="18">
        <f t="shared" si="2"/>
        <v>30.401053739815676</v>
      </c>
      <c r="G46" s="18">
        <f>IFERROR(AVERAGE(Data!AG46:AH46),"")</f>
        <v>113</v>
      </c>
      <c r="H46" s="18">
        <f>IFERROR(AVERAGE(Data!AJ46:AK46),"")</f>
        <v>83</v>
      </c>
      <c r="I46" s="18">
        <f>IFERROR(AVERAGE(Data!AM46:AN46),"")</f>
        <v>65.5</v>
      </c>
      <c r="J46" s="18">
        <f>IF(Data!AB46="","",Data!AB46)</f>
        <v>5.7</v>
      </c>
      <c r="K46" s="6">
        <f t="shared" si="13"/>
        <v>31</v>
      </c>
      <c r="L46" s="6">
        <f t="shared" si="11"/>
        <v>1</v>
      </c>
      <c r="M46" s="6">
        <f t="shared" si="12"/>
        <v>13</v>
      </c>
      <c r="N46" s="18">
        <f t="shared" si="4"/>
        <v>0</v>
      </c>
      <c r="O46" s="18" t="str">
        <f t="shared" si="5"/>
        <v>Mid</v>
      </c>
      <c r="P46" s="18" t="str">
        <f t="shared" si="6"/>
        <v>Mid</v>
      </c>
      <c r="Q46" s="18" t="str">
        <f t="shared" si="7"/>
        <v>High</v>
      </c>
      <c r="R46" s="18" t="str">
        <f t="shared" si="8"/>
        <v>High</v>
      </c>
      <c r="S46" s="9">
        <f>IF(Data!C46="","",Data!C46)</f>
        <v>42762</v>
      </c>
      <c r="T46" s="6">
        <f t="shared" si="9"/>
        <v>1</v>
      </c>
      <c r="U46" s="93">
        <f>IF(Data!D46="","",Data!D46)</f>
        <v>0.47916666666666669</v>
      </c>
      <c r="V46" s="18" t="str">
        <f t="shared" si="10"/>
        <v>Morning</v>
      </c>
      <c r="W46" s="94" t="str">
        <f>IF(Data!W46="","",Data!W46)</f>
        <v>1A</v>
      </c>
    </row>
    <row r="47" spans="1:23">
      <c r="A47" s="92">
        <f>Data!A47</f>
        <v>46</v>
      </c>
      <c r="B47" s="18" t="str">
        <f>Data!B47</f>
        <v>WA</v>
      </c>
      <c r="C47" s="18" t="s">
        <v>120</v>
      </c>
      <c r="D47" s="18">
        <f>IFERROR(AVERAGE(Data!F47:H47),"")</f>
        <v>154.5</v>
      </c>
      <c r="E47" s="18">
        <f>IFERROR(AVERAGE(Data!J47:L47),"")</f>
        <v>65.3</v>
      </c>
      <c r="F47" s="18">
        <f t="shared" si="2"/>
        <v>27.356227940637403</v>
      </c>
      <c r="G47" s="18">
        <f>IFERROR(AVERAGE(Data!AG47:AH47),"")</f>
        <v>112.5</v>
      </c>
      <c r="H47" s="18">
        <f>IFERROR(AVERAGE(Data!AJ47:AK47),"")</f>
        <v>76.5</v>
      </c>
      <c r="I47" s="18">
        <f>IFERROR(AVERAGE(Data!AM47:AN47),"")</f>
        <v>76.5</v>
      </c>
      <c r="J47" s="18">
        <f>IF(Data!AB47="","",Data!AB47)</f>
        <v>5.2</v>
      </c>
      <c r="K47" s="6">
        <f t="shared" si="13"/>
        <v>33</v>
      </c>
      <c r="L47" s="6">
        <f t="shared" si="11"/>
        <v>0</v>
      </c>
      <c r="M47" s="6">
        <f t="shared" si="12"/>
        <v>12</v>
      </c>
      <c r="N47" s="18">
        <f t="shared" si="4"/>
        <v>0</v>
      </c>
      <c r="O47" s="18" t="str">
        <f t="shared" si="5"/>
        <v>Low</v>
      </c>
      <c r="P47" s="18" t="str">
        <f t="shared" si="6"/>
        <v>Mid</v>
      </c>
      <c r="Q47" s="18" t="str">
        <f t="shared" si="7"/>
        <v>Mid</v>
      </c>
      <c r="R47" s="18" t="str">
        <f t="shared" si="8"/>
        <v>Low</v>
      </c>
      <c r="S47" s="9">
        <f>IF(Data!C47="","",Data!C47)</f>
        <v>42762</v>
      </c>
      <c r="T47" s="6">
        <f t="shared" si="9"/>
        <v>1</v>
      </c>
      <c r="U47" s="93">
        <f>IF(Data!D47="","",Data!D47)</f>
        <v>0.49305555555555558</v>
      </c>
      <c r="V47" s="18" t="str">
        <f t="shared" si="10"/>
        <v>Morning</v>
      </c>
      <c r="W47" s="94" t="str">
        <f>IF(Data!W47="","",Data!W47)</f>
        <v>1B</v>
      </c>
    </row>
    <row r="48" spans="1:23">
      <c r="A48" s="92">
        <f>Data!A48</f>
        <v>47</v>
      </c>
      <c r="B48" s="18" t="str">
        <f>Data!B48</f>
        <v>WA</v>
      </c>
      <c r="C48" s="18" t="s">
        <v>120</v>
      </c>
      <c r="D48" s="18">
        <f>IFERROR(AVERAGE(Data!F48:H48),"")</f>
        <v>184.76666666666665</v>
      </c>
      <c r="E48" s="18">
        <f>IFERROR(AVERAGE(Data!J48:L48),"")</f>
        <v>127.5</v>
      </c>
      <c r="F48" s="18">
        <f t="shared" si="2"/>
        <v>37.347620487898908</v>
      </c>
      <c r="G48" s="18">
        <f>IFERROR(AVERAGE(Data!AG48:AH48),"")</f>
        <v>118.5</v>
      </c>
      <c r="H48" s="18">
        <f>IFERROR(AVERAGE(Data!AJ48:AK48),"")</f>
        <v>79.5</v>
      </c>
      <c r="I48" s="18">
        <f>IFERROR(AVERAGE(Data!AM48:AN48),"")</f>
        <v>69.5</v>
      </c>
      <c r="J48" s="18">
        <f>IF(Data!AB48="","",Data!AB48)</f>
        <v>7.5</v>
      </c>
      <c r="K48" s="6">
        <f t="shared" si="13"/>
        <v>35</v>
      </c>
      <c r="L48" s="6">
        <f t="shared" si="11"/>
        <v>0</v>
      </c>
      <c r="M48" s="6">
        <f t="shared" si="12"/>
        <v>14</v>
      </c>
      <c r="N48" s="18">
        <f t="shared" si="4"/>
        <v>1</v>
      </c>
      <c r="O48" s="18" t="str">
        <f t="shared" si="5"/>
        <v>High</v>
      </c>
      <c r="P48" s="18" t="str">
        <f t="shared" si="6"/>
        <v>High</v>
      </c>
      <c r="Q48" s="18" t="str">
        <f t="shared" si="7"/>
        <v>High</v>
      </c>
      <c r="R48" s="18" t="str">
        <f t="shared" si="8"/>
        <v>High</v>
      </c>
      <c r="S48" s="9">
        <f>IF(Data!C48="","",Data!C48)</f>
        <v>42762</v>
      </c>
      <c r="T48" s="6">
        <f t="shared" si="9"/>
        <v>1</v>
      </c>
      <c r="U48" s="93">
        <f>IF(Data!D48="","",Data!D48)</f>
        <v>0.52083333333333337</v>
      </c>
      <c r="V48" s="18" t="str">
        <f t="shared" si="10"/>
        <v>Afternoon</v>
      </c>
      <c r="W48" s="94" t="str">
        <f>IF(Data!W48="","",Data!W48)</f>
        <v>1A</v>
      </c>
    </row>
    <row r="49" spans="1:23">
      <c r="A49" s="92">
        <f>Data!A49</f>
        <v>48</v>
      </c>
      <c r="B49" s="18" t="str">
        <f>Data!B49</f>
        <v>WA</v>
      </c>
      <c r="C49" s="18" t="s">
        <v>120</v>
      </c>
      <c r="D49" s="18">
        <f>IFERROR(AVERAGE(Data!F49:H49),"")</f>
        <v>169.20000000000002</v>
      </c>
      <c r="E49" s="18">
        <f>IFERROR(AVERAGE(Data!J49:L49),"")</f>
        <v>87.59999999999998</v>
      </c>
      <c r="F49" s="18">
        <f t="shared" si="2"/>
        <v>30.598729104840455</v>
      </c>
      <c r="G49" s="18">
        <f>IFERROR(AVERAGE(Data!AG49:AH49),"")</f>
        <v>111.5</v>
      </c>
      <c r="H49" s="18">
        <f>IFERROR(AVERAGE(Data!AJ49:AK49),"")</f>
        <v>74.5</v>
      </c>
      <c r="I49" s="18">
        <f>IFERROR(AVERAGE(Data!AM49:AN49),"")</f>
        <v>78</v>
      </c>
      <c r="J49" s="18">
        <f>IF(Data!AB49="","",Data!AB49)</f>
        <v>4.7</v>
      </c>
      <c r="K49" s="6">
        <f t="shared" si="13"/>
        <v>39</v>
      </c>
      <c r="L49" s="6">
        <f t="shared" si="11"/>
        <v>0</v>
      </c>
      <c r="M49" s="6">
        <f t="shared" si="12"/>
        <v>0</v>
      </c>
      <c r="N49" s="18" t="str">
        <f t="shared" si="4"/>
        <v/>
      </c>
      <c r="O49" s="18" t="str">
        <f t="shared" si="5"/>
        <v>Mid</v>
      </c>
      <c r="P49" s="18" t="str">
        <f t="shared" si="6"/>
        <v>Mid</v>
      </c>
      <c r="Q49" s="18" t="str">
        <f t="shared" si="7"/>
        <v>Mid</v>
      </c>
      <c r="R49" s="18" t="str">
        <f t="shared" si="8"/>
        <v>Low</v>
      </c>
      <c r="S49" s="9">
        <f>IF(Data!C49="","",Data!C49)</f>
        <v>42762</v>
      </c>
      <c r="T49" s="6">
        <f t="shared" si="9"/>
        <v>1</v>
      </c>
      <c r="U49" s="93">
        <f>IF(Data!D49="","",Data!D49)</f>
        <v>0.45833333333333331</v>
      </c>
      <c r="V49" s="18" t="str">
        <f t="shared" si="10"/>
        <v>Morning</v>
      </c>
      <c r="W49" s="94" t="str">
        <f>IF(Data!W49="","",Data!W49)</f>
        <v>1A</v>
      </c>
    </row>
    <row r="50" spans="1:23">
      <c r="A50" s="92">
        <f>Data!A50</f>
        <v>49</v>
      </c>
      <c r="B50" s="18" t="str">
        <f>Data!B50</f>
        <v>WA</v>
      </c>
      <c r="C50" s="18" t="s">
        <v>120</v>
      </c>
      <c r="D50" s="18">
        <f>IFERROR(AVERAGE(Data!F50:H50),"")</f>
        <v>161.76666666666668</v>
      </c>
      <c r="E50" s="18">
        <f>IFERROR(AVERAGE(Data!J50:L50),"")</f>
        <v>117.2</v>
      </c>
      <c r="F50" s="18">
        <f t="shared" si="2"/>
        <v>44.786748964794711</v>
      </c>
      <c r="G50" s="18">
        <f>IFERROR(AVERAGE(Data!AG50:AH50),"")</f>
        <v>126</v>
      </c>
      <c r="H50" s="18">
        <f>IFERROR(AVERAGE(Data!AJ50:AK50),"")</f>
        <v>74.5</v>
      </c>
      <c r="I50" s="18">
        <f>IFERROR(AVERAGE(Data!AM50:AN50),"")</f>
        <v>70</v>
      </c>
      <c r="J50" s="18">
        <f>IF(Data!AB50="","",Data!AB50)</f>
        <v>9</v>
      </c>
      <c r="K50" s="6">
        <f t="shared" si="13"/>
        <v>67</v>
      </c>
      <c r="L50" s="6">
        <f t="shared" si="11"/>
        <v>0</v>
      </c>
      <c r="M50" s="6">
        <f t="shared" si="12"/>
        <v>15</v>
      </c>
      <c r="N50" s="18">
        <f t="shared" si="4"/>
        <v>1</v>
      </c>
      <c r="O50" s="18" t="str">
        <f t="shared" si="5"/>
        <v>High</v>
      </c>
      <c r="P50" s="18" t="str">
        <f t="shared" si="6"/>
        <v>High</v>
      </c>
      <c r="Q50" s="18" t="str">
        <f t="shared" si="7"/>
        <v>Mid</v>
      </c>
      <c r="R50" s="18" t="str">
        <f t="shared" si="8"/>
        <v>High</v>
      </c>
      <c r="S50" s="9">
        <f>IF(Data!C50="","",Data!C50)</f>
        <v>42762</v>
      </c>
      <c r="T50" s="6">
        <f t="shared" si="9"/>
        <v>1</v>
      </c>
      <c r="U50" s="93">
        <f>IF(Data!D50="","",Data!D50)</f>
        <v>0.52916666666666667</v>
      </c>
      <c r="V50" s="18" t="str">
        <f t="shared" si="10"/>
        <v>Afternoon</v>
      </c>
      <c r="W50" s="94" t="str">
        <f>IF(Data!W50="","",Data!W50)</f>
        <v>1B</v>
      </c>
    </row>
    <row r="51" spans="1:23">
      <c r="A51" s="92">
        <f>Data!A51</f>
        <v>50</v>
      </c>
      <c r="B51" s="18" t="str">
        <f>Data!B51</f>
        <v>WA</v>
      </c>
      <c r="C51" s="18" t="s">
        <v>120</v>
      </c>
      <c r="D51" s="18">
        <f>IFERROR(AVERAGE(Data!F51:H51),"")</f>
        <v>152.63333333333333</v>
      </c>
      <c r="E51" s="18">
        <f>IFERROR(AVERAGE(Data!J51:L51),"")</f>
        <v>56.1</v>
      </c>
      <c r="F51" s="18">
        <f t="shared" si="2"/>
        <v>24.080421453638081</v>
      </c>
      <c r="G51" s="18">
        <f>IFERROR(AVERAGE(Data!AG51:AH51),"")</f>
        <v>108</v>
      </c>
      <c r="H51" s="18">
        <f>IFERROR(AVERAGE(Data!AJ51:AK51),"")</f>
        <v>77.5</v>
      </c>
      <c r="I51" s="18">
        <f>IFERROR(AVERAGE(Data!AM51:AN51),"")</f>
        <v>91.5</v>
      </c>
      <c r="J51" s="18">
        <f>IF(Data!AB51="","",Data!AB51)</f>
        <v>5.0999999999999996</v>
      </c>
      <c r="K51" s="6">
        <f t="shared" si="13"/>
        <v>26</v>
      </c>
      <c r="L51" s="6">
        <f t="shared" si="11"/>
        <v>1</v>
      </c>
      <c r="M51" s="6">
        <f t="shared" si="12"/>
        <v>6</v>
      </c>
      <c r="N51" s="18">
        <f t="shared" si="4"/>
        <v>0</v>
      </c>
      <c r="O51" s="18" t="str">
        <f t="shared" si="5"/>
        <v>Low</v>
      </c>
      <c r="P51" s="18" t="str">
        <f t="shared" si="6"/>
        <v>Low</v>
      </c>
      <c r="Q51" s="18" t="str">
        <f t="shared" si="7"/>
        <v>Mid</v>
      </c>
      <c r="R51" s="18" t="str">
        <f t="shared" si="8"/>
        <v>Low</v>
      </c>
      <c r="S51" s="9">
        <f>IF(Data!C51="","",Data!C51)</f>
        <v>42765</v>
      </c>
      <c r="T51" s="6">
        <f t="shared" si="9"/>
        <v>1</v>
      </c>
      <c r="U51" s="93">
        <f>IF(Data!D51="","",Data!D51)</f>
        <v>0.45833333333333331</v>
      </c>
      <c r="V51" s="18" t="str">
        <f t="shared" si="10"/>
        <v>Morning</v>
      </c>
      <c r="W51" s="94" t="str">
        <f>IF(Data!W51="","",Data!W51)</f>
        <v>1B</v>
      </c>
    </row>
    <row r="52" spans="1:23">
      <c r="A52" s="92">
        <f>Data!A52</f>
        <v>51</v>
      </c>
      <c r="B52" s="18" t="str">
        <f>Data!B52</f>
        <v>WA</v>
      </c>
      <c r="C52" s="18" t="s">
        <v>120</v>
      </c>
      <c r="D52" s="18">
        <f>IFERROR(AVERAGE(Data!F52:H52),"")</f>
        <v>154.5</v>
      </c>
      <c r="E52" s="18">
        <f>IFERROR(AVERAGE(Data!J52:L52),"")</f>
        <v>113.7</v>
      </c>
      <c r="F52" s="18">
        <f t="shared" si="2"/>
        <v>47.632513274892389</v>
      </c>
      <c r="G52" s="18">
        <f>IFERROR(AVERAGE(Data!AG52:AH52),"")</f>
        <v>120.5</v>
      </c>
      <c r="H52" s="18">
        <f>IFERROR(AVERAGE(Data!AJ52:AK52),"")</f>
        <v>85</v>
      </c>
      <c r="I52" s="18">
        <f>IFERROR(AVERAGE(Data!AM52:AN52),"")</f>
        <v>64.5</v>
      </c>
      <c r="J52" s="18">
        <f>IF(Data!AB52="","",Data!AB52)</f>
        <v>6.1</v>
      </c>
      <c r="K52" s="6">
        <f t="shared" si="13"/>
        <v>31</v>
      </c>
      <c r="L52" s="6">
        <f t="shared" si="11"/>
        <v>1</v>
      </c>
      <c r="M52" s="6">
        <f t="shared" si="12"/>
        <v>6</v>
      </c>
      <c r="N52" s="18">
        <f t="shared" si="4"/>
        <v>0</v>
      </c>
      <c r="O52" s="18" t="str">
        <f t="shared" si="5"/>
        <v>High</v>
      </c>
      <c r="P52" s="18" t="str">
        <f t="shared" si="6"/>
        <v>High</v>
      </c>
      <c r="Q52" s="18" t="str">
        <f t="shared" si="7"/>
        <v>High</v>
      </c>
      <c r="R52" s="18" t="str">
        <f t="shared" si="8"/>
        <v>High</v>
      </c>
      <c r="S52" s="9">
        <f>IF(Data!C52="","",Data!C52)</f>
        <v>42765</v>
      </c>
      <c r="T52" s="6">
        <f t="shared" si="9"/>
        <v>1</v>
      </c>
      <c r="U52" s="93">
        <f>IF(Data!D52="","",Data!D52)</f>
        <v>0.45833333333333331</v>
      </c>
      <c r="V52" s="18" t="str">
        <f t="shared" si="10"/>
        <v>Morning</v>
      </c>
      <c r="W52" s="94" t="str">
        <f>IF(Data!W52="","",Data!W52)</f>
        <v>1A</v>
      </c>
    </row>
    <row r="53" spans="1:23">
      <c r="A53" s="92">
        <f>Data!A53</f>
        <v>52</v>
      </c>
      <c r="B53" s="18" t="str">
        <f>Data!B53</f>
        <v>WA</v>
      </c>
      <c r="C53" s="18" t="s">
        <v>120</v>
      </c>
      <c r="D53" s="18">
        <f>IFERROR(AVERAGE(Data!F53:H53),"")</f>
        <v>168.56666666666669</v>
      </c>
      <c r="E53" s="18">
        <f>IFERROR(AVERAGE(Data!J53:L53),"")</f>
        <v>106.5</v>
      </c>
      <c r="F53" s="18">
        <f t="shared" si="2"/>
        <v>37.48057198363805</v>
      </c>
      <c r="G53" s="18" t="str">
        <f>IFERROR(AVERAGE(Data!AG53:AH53),"")</f>
        <v/>
      </c>
      <c r="H53" s="18" t="str">
        <f>IFERROR(AVERAGE(Data!AJ53:AK53),"")</f>
        <v/>
      </c>
      <c r="I53" s="18" t="str">
        <f>IFERROR(AVERAGE(Data!AM53:AN53),"")</f>
        <v/>
      </c>
      <c r="J53" s="18">
        <f>IF(Data!AB53="","",Data!AB53)</f>
        <v>5.3</v>
      </c>
      <c r="K53" s="6" t="str">
        <f t="shared" si="13"/>
        <v/>
      </c>
      <c r="L53" s="6" t="str">
        <f t="shared" si="11"/>
        <v/>
      </c>
      <c r="M53" s="6" t="str">
        <f t="shared" si="12"/>
        <v/>
      </c>
      <c r="N53" s="18" t="str">
        <f t="shared" si="4"/>
        <v/>
      </c>
      <c r="O53" s="18" t="str">
        <f t="shared" si="5"/>
        <v>High</v>
      </c>
      <c r="P53" s="18" t="str">
        <f t="shared" si="6"/>
        <v/>
      </c>
      <c r="Q53" s="18" t="str">
        <f t="shared" si="7"/>
        <v/>
      </c>
      <c r="R53" s="18" t="str">
        <f t="shared" si="8"/>
        <v>Mid</v>
      </c>
      <c r="S53" s="9">
        <f>IF(Data!C53="","",Data!C53)</f>
        <v>42780</v>
      </c>
      <c r="T53" s="6">
        <f t="shared" si="9"/>
        <v>2</v>
      </c>
      <c r="U53" s="93">
        <f>IF(Data!D53="","",Data!D53)</f>
        <v>0.51388888888888895</v>
      </c>
      <c r="V53" s="18" t="str">
        <f t="shared" si="10"/>
        <v>Afternoon</v>
      </c>
      <c r="W53" s="94" t="str">
        <f>IF(Data!W53="","",Data!W53)</f>
        <v>1B</v>
      </c>
    </row>
    <row r="54" spans="1:23">
      <c r="A54" s="92">
        <f>Data!A54</f>
        <v>53</v>
      </c>
      <c r="B54" s="18" t="str">
        <f>Data!B54</f>
        <v>WA</v>
      </c>
      <c r="C54" s="18" t="s">
        <v>120</v>
      </c>
      <c r="D54" s="18">
        <f>IFERROR(AVERAGE(Data!F54:H54),"")</f>
        <v>157.6</v>
      </c>
      <c r="E54" s="18">
        <f>IFERROR(AVERAGE(Data!J54:L54),"")</f>
        <v>89.7</v>
      </c>
      <c r="F54" s="18">
        <f t="shared" si="2"/>
        <v>36.114367801283215</v>
      </c>
      <c r="G54" s="18">
        <f>IFERROR(AVERAGE(Data!AG54:AH54),"")</f>
        <v>110.5</v>
      </c>
      <c r="H54" s="18">
        <f>IFERROR(AVERAGE(Data!AJ54:AK54),"")</f>
        <v>77.5</v>
      </c>
      <c r="I54" s="18">
        <f>IFERROR(AVERAGE(Data!AM54:AN54),"")</f>
        <v>63</v>
      </c>
      <c r="J54" s="18">
        <f>IF(Data!AB54="","",Data!AB54)</f>
        <v>5.0999999999999996</v>
      </c>
      <c r="K54" s="6" t="str">
        <f t="shared" si="13"/>
        <v/>
      </c>
      <c r="L54" s="6" t="str">
        <f t="shared" si="11"/>
        <v/>
      </c>
      <c r="M54" s="6" t="str">
        <f t="shared" si="12"/>
        <v/>
      </c>
      <c r="N54" s="18" t="str">
        <f t="shared" si="4"/>
        <v/>
      </c>
      <c r="O54" s="18" t="str">
        <f t="shared" si="5"/>
        <v>High</v>
      </c>
      <c r="P54" s="18" t="str">
        <f t="shared" si="6"/>
        <v>Mid</v>
      </c>
      <c r="Q54" s="18" t="str">
        <f t="shared" si="7"/>
        <v>Mid</v>
      </c>
      <c r="R54" s="18" t="str">
        <f t="shared" si="8"/>
        <v>Low</v>
      </c>
      <c r="S54" s="9">
        <f>IF(Data!C54="","",Data!C54)</f>
        <v>42780</v>
      </c>
      <c r="T54" s="6">
        <f t="shared" si="9"/>
        <v>2</v>
      </c>
      <c r="U54" s="93">
        <f>IF(Data!D54="","",Data!D54)</f>
        <v>0.51388888888888895</v>
      </c>
      <c r="V54" s="18" t="str">
        <f t="shared" si="10"/>
        <v>Afternoon</v>
      </c>
      <c r="W54" s="94" t="str">
        <f>IF(Data!W54="","",Data!W54)</f>
        <v>1A</v>
      </c>
    </row>
    <row r="55" spans="1:23">
      <c r="A55" s="92">
        <f>Data!A55</f>
        <v>54</v>
      </c>
      <c r="B55" s="18" t="str">
        <f>Data!B55</f>
        <v>WA</v>
      </c>
      <c r="C55" s="18" t="s">
        <v>120</v>
      </c>
      <c r="D55" s="18">
        <f>IFERROR(AVERAGE(Data!F55:H55),"")</f>
        <v>158.23333333333335</v>
      </c>
      <c r="E55" s="18">
        <f>IFERROR(AVERAGE(Data!J55:L55),"")</f>
        <v>79.599999999999994</v>
      </c>
      <c r="F55" s="18">
        <f t="shared" si="2"/>
        <v>31.791946120195465</v>
      </c>
      <c r="G55" s="18">
        <f>IFERROR(AVERAGE(Data!AG55:AH55),"")</f>
        <v>110.5</v>
      </c>
      <c r="H55" s="18">
        <f>IFERROR(AVERAGE(Data!AJ55:AK55),"")</f>
        <v>64</v>
      </c>
      <c r="I55" s="18">
        <f>IFERROR(AVERAGE(Data!AM55:AN55),"")</f>
        <v>73</v>
      </c>
      <c r="J55" s="18">
        <f>IF(Data!AB55="","",Data!AB55)</f>
        <v>5.3</v>
      </c>
      <c r="K55" s="6">
        <f t="shared" si="13"/>
        <v>38</v>
      </c>
      <c r="L55" s="6">
        <f t="shared" si="11"/>
        <v>1</v>
      </c>
      <c r="M55" s="6">
        <f t="shared" si="12"/>
        <v>13</v>
      </c>
      <c r="N55" s="18">
        <f t="shared" si="4"/>
        <v>0</v>
      </c>
      <c r="O55" s="18" t="str">
        <f t="shared" si="5"/>
        <v>Mid</v>
      </c>
      <c r="P55" s="18" t="str">
        <f t="shared" si="6"/>
        <v>Mid</v>
      </c>
      <c r="Q55" s="18" t="str">
        <f t="shared" si="7"/>
        <v>Low</v>
      </c>
      <c r="R55" s="18" t="str">
        <f t="shared" si="8"/>
        <v>Mid</v>
      </c>
      <c r="S55" s="9">
        <f>IF(Data!C55="","",Data!C55)</f>
        <v>42780</v>
      </c>
      <c r="T55" s="6">
        <f t="shared" si="9"/>
        <v>2</v>
      </c>
      <c r="U55" s="93">
        <f>IF(Data!D55="","",Data!D55)</f>
        <v>0.51388888888888895</v>
      </c>
      <c r="V55" s="18" t="str">
        <f t="shared" si="10"/>
        <v>Afternoon</v>
      </c>
      <c r="W55" s="94" t="str">
        <f>IF(Data!W55="","",Data!W55)</f>
        <v>1B</v>
      </c>
    </row>
    <row r="56" spans="1:23">
      <c r="A56" s="92">
        <f>Data!A56</f>
        <v>55</v>
      </c>
      <c r="B56" s="18" t="str">
        <f>Data!B56</f>
        <v>WA</v>
      </c>
      <c r="C56" s="18" t="s">
        <v>120</v>
      </c>
      <c r="D56" s="18">
        <f>IFERROR(AVERAGE(Data!F56:H56),"")</f>
        <v>148.53333333333333</v>
      </c>
      <c r="E56" s="18">
        <f>IFERROR(AVERAGE(Data!J56:L56),"")</f>
        <v>55.20000000000001</v>
      </c>
      <c r="F56" s="18">
        <f t="shared" si="2"/>
        <v>25.020225689687962</v>
      </c>
      <c r="G56" s="18">
        <f>IFERROR(AVERAGE(Data!AG56:AH56),"")</f>
        <v>101</v>
      </c>
      <c r="H56" s="18">
        <f>IFERROR(AVERAGE(Data!AJ56:AK56),"")</f>
        <v>63.5</v>
      </c>
      <c r="I56" s="18">
        <f>IFERROR(AVERAGE(Data!AM56:AN56),"")</f>
        <v>72</v>
      </c>
      <c r="J56" s="18">
        <f>IF(Data!AB56="","",Data!AB56)</f>
        <v>5.3</v>
      </c>
      <c r="K56" s="6">
        <f t="shared" si="13"/>
        <v>33</v>
      </c>
      <c r="L56" s="6">
        <f t="shared" si="11"/>
        <v>1</v>
      </c>
      <c r="M56" s="6">
        <f t="shared" si="12"/>
        <v>16</v>
      </c>
      <c r="N56" s="18">
        <f t="shared" si="4"/>
        <v>1</v>
      </c>
      <c r="O56" s="18" t="str">
        <f t="shared" si="5"/>
        <v>Low</v>
      </c>
      <c r="P56" s="18" t="str">
        <f t="shared" si="6"/>
        <v>Low</v>
      </c>
      <c r="Q56" s="18" t="str">
        <f t="shared" si="7"/>
        <v>Low</v>
      </c>
      <c r="R56" s="18" t="str">
        <f t="shared" si="8"/>
        <v>Mid</v>
      </c>
      <c r="S56" s="9">
        <f>IF(Data!C56="","",Data!C56)</f>
        <v>42780</v>
      </c>
      <c r="T56" s="6">
        <f t="shared" si="9"/>
        <v>2</v>
      </c>
      <c r="U56" s="93">
        <f>IF(Data!D56="","",Data!D56)</f>
        <v>0.51388888888888895</v>
      </c>
      <c r="V56" s="18" t="str">
        <f t="shared" si="10"/>
        <v>Afternoon</v>
      </c>
      <c r="W56" s="94" t="str">
        <f>IF(Data!W56="","",Data!W56)</f>
        <v>1B</v>
      </c>
    </row>
    <row r="57" spans="1:23">
      <c r="A57" s="92">
        <f>Data!A57</f>
        <v>56</v>
      </c>
      <c r="B57" s="18" t="str">
        <f>Data!B57</f>
        <v>WA</v>
      </c>
      <c r="C57" s="18" t="s">
        <v>120</v>
      </c>
      <c r="D57" s="18">
        <f>IFERROR(AVERAGE(Data!F57:H57),"")</f>
        <v>151.93333333333334</v>
      </c>
      <c r="E57" s="18">
        <f>IFERROR(AVERAGE(Data!J57:L57),"")</f>
        <v>83.1</v>
      </c>
      <c r="F57" s="18">
        <f t="shared" si="2"/>
        <v>35.999369252928602</v>
      </c>
      <c r="G57" s="18">
        <f>IFERROR(AVERAGE(Data!AG57:AH57),"")</f>
        <v>112.5</v>
      </c>
      <c r="H57" s="18">
        <f>IFERROR(AVERAGE(Data!AJ57:AK57),"")</f>
        <v>78</v>
      </c>
      <c r="I57" s="18">
        <f>IFERROR(AVERAGE(Data!AM57:AN57),"")</f>
        <v>58.5</v>
      </c>
      <c r="J57" s="18">
        <f>IF(Data!AB57="","",Data!AB57)</f>
        <v>5.4</v>
      </c>
      <c r="K57" s="6">
        <f t="shared" si="13"/>
        <v>31</v>
      </c>
      <c r="L57" s="6">
        <f t="shared" si="11"/>
        <v>1</v>
      </c>
      <c r="M57" s="6">
        <f t="shared" si="12"/>
        <v>0</v>
      </c>
      <c r="N57" s="18" t="str">
        <f t="shared" si="4"/>
        <v/>
      </c>
      <c r="O57" s="18" t="str">
        <f t="shared" si="5"/>
        <v>High</v>
      </c>
      <c r="P57" s="18" t="str">
        <f t="shared" si="6"/>
        <v>Mid</v>
      </c>
      <c r="Q57" s="18" t="str">
        <f t="shared" si="7"/>
        <v>Mid</v>
      </c>
      <c r="R57" s="18" t="str">
        <f t="shared" si="8"/>
        <v>Mid</v>
      </c>
      <c r="S57" s="9">
        <f>IF(Data!C57="","",Data!C57)</f>
        <v>42780</v>
      </c>
      <c r="T57" s="6">
        <f t="shared" si="9"/>
        <v>2</v>
      </c>
      <c r="U57" s="93">
        <f>IF(Data!D57="","",Data!D57)</f>
        <v>0.54861111111111105</v>
      </c>
      <c r="V57" s="18" t="str">
        <f t="shared" si="10"/>
        <v>Afternoon</v>
      </c>
      <c r="W57" s="94" t="str">
        <f>IF(Data!W57="","",Data!W57)</f>
        <v>1A</v>
      </c>
    </row>
    <row r="58" spans="1:23" ht="15" thickBot="1">
      <c r="A58" s="92">
        <f>Data!A58</f>
        <v>57</v>
      </c>
      <c r="B58" s="18" t="str">
        <f>Data!B58</f>
        <v>WA</v>
      </c>
      <c r="C58" s="18" t="s">
        <v>120</v>
      </c>
      <c r="D58" s="18">
        <f>IFERROR(AVERAGE(Data!F58:H58),"")</f>
        <v>164.03333333333333</v>
      </c>
      <c r="E58" s="18">
        <f>IFERROR(AVERAGE(Data!J58:L58),"")</f>
        <v>71.599999999999994</v>
      </c>
      <c r="F58" s="18">
        <f>IFERROR(E58/(D58/100)^2,"")</f>
        <v>26.610240623224712</v>
      </c>
      <c r="G58" s="18" t="str">
        <f>IFERROR(AVERAGE(Data!AG58:AH58),"")</f>
        <v/>
      </c>
      <c r="H58" s="18" t="str">
        <f>IFERROR(AVERAGE(Data!AJ58:AK58),"")</f>
        <v/>
      </c>
      <c r="I58" s="18" t="str">
        <f>IFERROR(AVERAGE(Data!AM58:AN58),"")</f>
        <v/>
      </c>
      <c r="J58" s="18">
        <f>IF(Data!AB58="","",Data!AB58)</f>
        <v>5.5</v>
      </c>
      <c r="K58" s="6" t="str">
        <f t="shared" si="13"/>
        <v/>
      </c>
      <c r="L58" s="6" t="str">
        <f t="shared" si="11"/>
        <v/>
      </c>
      <c r="M58" s="6" t="str">
        <f t="shared" si="12"/>
        <v/>
      </c>
      <c r="N58" s="18" t="str">
        <f t="shared" si="4"/>
        <v/>
      </c>
      <c r="O58" s="18" t="str">
        <f t="shared" si="5"/>
        <v>Low</v>
      </c>
      <c r="P58" s="18" t="str">
        <f t="shared" si="6"/>
        <v/>
      </c>
      <c r="Q58" s="18" t="str">
        <f t="shared" si="7"/>
        <v/>
      </c>
      <c r="R58" s="18" t="str">
        <f t="shared" si="8"/>
        <v>Mid</v>
      </c>
      <c r="S58" s="9">
        <f>IF(Data!C58="","",Data!C58)</f>
        <v>42780</v>
      </c>
      <c r="T58" s="6">
        <f t="shared" si="9"/>
        <v>2</v>
      </c>
      <c r="U58" s="93">
        <f>IF(Data!D58="","",Data!D58)</f>
        <v>0.53125</v>
      </c>
      <c r="V58" s="18" t="str">
        <f t="shared" si="10"/>
        <v>Afternoon</v>
      </c>
      <c r="W58" s="94" t="str">
        <f>IF(Data!W58="","",Data!W58)</f>
        <v>1A</v>
      </c>
    </row>
    <row r="59" spans="1:23">
      <c r="A59" s="96" t="s">
        <v>5</v>
      </c>
      <c r="B59" s="97" t="s">
        <v>39</v>
      </c>
      <c r="C59" s="97" t="s">
        <v>121</v>
      </c>
      <c r="D59" s="97">
        <f>IFERROR(AVERAGE(Data!AS2:AU2),"")</f>
        <v>166.83333333333334</v>
      </c>
      <c r="E59" s="97">
        <f>IFERROR(AVERAGE(Data!AW2:AY2),"")</f>
        <v>80</v>
      </c>
      <c r="F59" s="97">
        <f>IFERROR(E59/(D59/100)^2,"")</f>
        <v>28.742486284943823</v>
      </c>
      <c r="G59" s="97">
        <f>IFERROR(AVERAGE(Data!BB2:BC2),"")</f>
        <v>106</v>
      </c>
      <c r="H59" s="97">
        <f>IFERROR(AVERAGE(Data!BE2:BF2),"")</f>
        <v>64.5</v>
      </c>
      <c r="I59" s="97">
        <f>IFERROR(AVERAGE(Data!BH2:BI2),"")</f>
        <v>73.5</v>
      </c>
      <c r="J59" s="97">
        <f>IF(Data!BO2="","",Data!BO2)</f>
        <v>5.2</v>
      </c>
      <c r="K59" s="99" t="str">
        <f t="shared" si="13"/>
        <v/>
      </c>
      <c r="L59" s="99" t="str">
        <f t="shared" si="11"/>
        <v/>
      </c>
      <c r="M59" s="99" t="str">
        <f t="shared" si="12"/>
        <v/>
      </c>
      <c r="N59" s="97" t="str">
        <f t="shared" si="4"/>
        <v/>
      </c>
      <c r="O59" s="97" t="str">
        <f>O2</f>
        <v>Low</v>
      </c>
      <c r="P59" s="97" t="str">
        <f t="shared" ref="P59:R59" si="14">P2</f>
        <v>Low</v>
      </c>
      <c r="Q59" s="97" t="str">
        <f t="shared" si="14"/>
        <v>Low</v>
      </c>
      <c r="R59" s="97" t="str">
        <f t="shared" si="14"/>
        <v>Low</v>
      </c>
      <c r="S59" s="98">
        <f>IF(Data!AP2="","",Data!AP2)</f>
        <v>42703</v>
      </c>
      <c r="T59" s="99">
        <f t="shared" si="9"/>
        <v>11</v>
      </c>
      <c r="U59" s="100">
        <f>IF(Data!AQ2="","",Data!AQ2)</f>
        <v>0.51388888888888895</v>
      </c>
      <c r="V59" s="97" t="str">
        <f t="shared" si="10"/>
        <v>Afternoon</v>
      </c>
      <c r="W59" s="101" t="str">
        <f>IF(Data!BJ2="","",Data!BJ2)</f>
        <v>1A</v>
      </c>
    </row>
    <row r="60" spans="1:23">
      <c r="A60" s="92" t="s">
        <v>7</v>
      </c>
      <c r="B60" s="18" t="s">
        <v>39</v>
      </c>
      <c r="C60" s="18" t="s">
        <v>121</v>
      </c>
      <c r="D60" s="18">
        <f>IFERROR(AVERAGE(Data!AS3:AU3),"")</f>
        <v>156.13333333333335</v>
      </c>
      <c r="E60" s="18">
        <f>IFERROR(AVERAGE(Data!AW3:AY3),"")</f>
        <v>159.69999999999999</v>
      </c>
      <c r="F60" s="18">
        <f t="shared" ref="F60:F115" si="15">IFERROR(E60/(D60/100)^2,"")</f>
        <v>65.510913107178084</v>
      </c>
      <c r="G60" s="18">
        <f>IFERROR(AVERAGE(Data!BB3:BC3),"")</f>
        <v>114.5</v>
      </c>
      <c r="H60" s="18">
        <f>IFERROR(AVERAGE(Data!BE3:BF3),"")</f>
        <v>71.5</v>
      </c>
      <c r="I60" s="18">
        <f>IFERROR(AVERAGE(Data!BH3:BI3),"")</f>
        <v>79</v>
      </c>
      <c r="J60" s="18">
        <f>IF(Data!BO3="","",Data!BO3)</f>
        <v>5.5</v>
      </c>
      <c r="K60" s="6" t="str">
        <f t="shared" si="13"/>
        <v/>
      </c>
      <c r="L60" s="6" t="str">
        <f t="shared" si="11"/>
        <v/>
      </c>
      <c r="M60" s="6" t="str">
        <f t="shared" si="12"/>
        <v/>
      </c>
      <c r="N60" s="18" t="str">
        <f t="shared" si="4"/>
        <v/>
      </c>
      <c r="O60" s="18" t="str">
        <f t="shared" ref="O60:R60" si="16">O3</f>
        <v>High</v>
      </c>
      <c r="P60" s="18" t="str">
        <f t="shared" si="16"/>
        <v>Mid</v>
      </c>
      <c r="Q60" s="18" t="str">
        <f t="shared" si="16"/>
        <v>High</v>
      </c>
      <c r="R60" s="18" t="str">
        <f t="shared" si="16"/>
        <v>High</v>
      </c>
      <c r="S60" s="9">
        <f>IF(Data!AP3="","",Data!AP3)</f>
        <v>42703</v>
      </c>
      <c r="T60" s="6">
        <f t="shared" si="9"/>
        <v>11</v>
      </c>
      <c r="U60" s="93">
        <f>IF(Data!AQ3="","",Data!AQ3)</f>
        <v>0.52083333333333337</v>
      </c>
      <c r="V60" s="18" t="str">
        <f t="shared" si="10"/>
        <v>Afternoon</v>
      </c>
      <c r="W60" s="94" t="str">
        <f>IF(Data!BJ3="","",Data!BJ3)</f>
        <v>1A</v>
      </c>
    </row>
    <row r="61" spans="1:23">
      <c r="A61" s="92" t="s">
        <v>8</v>
      </c>
      <c r="B61" s="18" t="s">
        <v>39</v>
      </c>
      <c r="C61" s="18" t="s">
        <v>121</v>
      </c>
      <c r="D61" s="18">
        <f>IFERROR(AVERAGE(Data!AS4:AU4),"")</f>
        <v>166.7</v>
      </c>
      <c r="E61" s="18">
        <f>IFERROR(AVERAGE(Data!AW4:AY4),"")</f>
        <v>121.3</v>
      </c>
      <c r="F61" s="18">
        <f t="shared" si="15"/>
        <v>43.650538038762981</v>
      </c>
      <c r="G61" s="18">
        <f>IFERROR(AVERAGE(Data!BB4:BC4),"")</f>
        <v>111.5</v>
      </c>
      <c r="H61" s="18">
        <f>IFERROR(AVERAGE(Data!BE4:BF4),"")</f>
        <v>80.5</v>
      </c>
      <c r="I61" s="18">
        <f>IFERROR(AVERAGE(Data!BH4:BI4),"")</f>
        <v>70</v>
      </c>
      <c r="J61" s="18">
        <f>IF(Data!BO4="","",Data!BO4)</f>
        <v>5.4</v>
      </c>
      <c r="K61" s="6" t="str">
        <f t="shared" si="13"/>
        <v/>
      </c>
      <c r="L61" s="6" t="str">
        <f t="shared" si="11"/>
        <v/>
      </c>
      <c r="M61" s="6" t="str">
        <f t="shared" si="12"/>
        <v/>
      </c>
      <c r="N61" s="18" t="str">
        <f t="shared" si="4"/>
        <v/>
      </c>
      <c r="O61" s="18" t="str">
        <f t="shared" ref="O61:R61" si="17">O4</f>
        <v>High</v>
      </c>
      <c r="P61" s="18" t="str">
        <f t="shared" si="17"/>
        <v>Mid</v>
      </c>
      <c r="Q61" s="18" t="str">
        <f t="shared" si="17"/>
        <v>Low</v>
      </c>
      <c r="R61" s="18" t="str">
        <f t="shared" si="17"/>
        <v>High</v>
      </c>
      <c r="S61" s="9">
        <f>IF(Data!AP4="","",Data!AP4)</f>
        <v>42703</v>
      </c>
      <c r="T61" s="6">
        <f t="shared" si="9"/>
        <v>11</v>
      </c>
      <c r="U61" s="93">
        <f>IF(Data!AQ4="","",Data!AQ4)</f>
        <v>0.54861111111111105</v>
      </c>
      <c r="V61" s="18" t="str">
        <f t="shared" si="10"/>
        <v>Afternoon</v>
      </c>
      <c r="W61" s="94" t="str">
        <f>IF(Data!BJ4="","",Data!BJ4)</f>
        <v>1A</v>
      </c>
    </row>
    <row r="62" spans="1:23">
      <c r="A62" s="92" t="s">
        <v>9</v>
      </c>
      <c r="B62" s="18" t="s">
        <v>39</v>
      </c>
      <c r="C62" s="18" t="s">
        <v>121</v>
      </c>
      <c r="D62" s="18">
        <f>IFERROR(AVERAGE(Data!AS5:AU5),"")</f>
        <v>158.56666666666666</v>
      </c>
      <c r="E62" s="18">
        <f>IFERROR(AVERAGE(Data!AW5:AY5),"")</f>
        <v>95</v>
      </c>
      <c r="F62" s="18">
        <f t="shared" si="15"/>
        <v>37.783293500314585</v>
      </c>
      <c r="G62" s="18">
        <f>IFERROR(AVERAGE(Data!BB5:BC5),"")</f>
        <v>160.5</v>
      </c>
      <c r="H62" s="18">
        <f>IFERROR(AVERAGE(Data!BE5:BF5),"")</f>
        <v>111</v>
      </c>
      <c r="I62" s="18">
        <f>IFERROR(AVERAGE(Data!BH5:BI5),"")</f>
        <v>82.5</v>
      </c>
      <c r="J62" s="18">
        <f>IF(Data!BO5="","",Data!BO5)</f>
        <v>5.7</v>
      </c>
      <c r="K62" s="6" t="str">
        <f t="shared" si="13"/>
        <v/>
      </c>
      <c r="L62" s="6" t="str">
        <f t="shared" si="11"/>
        <v/>
      </c>
      <c r="M62" s="6" t="str">
        <f t="shared" si="12"/>
        <v/>
      </c>
      <c r="N62" s="18" t="str">
        <f t="shared" si="4"/>
        <v/>
      </c>
      <c r="O62" s="18" t="str">
        <f t="shared" ref="O62:R62" si="18">O5</f>
        <v>High</v>
      </c>
      <c r="P62" s="18" t="str">
        <f t="shared" si="18"/>
        <v/>
      </c>
      <c r="Q62" s="18" t="str">
        <f t="shared" si="18"/>
        <v/>
      </c>
      <c r="R62" s="18" t="str">
        <f t="shared" si="18"/>
        <v>High</v>
      </c>
      <c r="S62" s="9">
        <f>IF(Data!AP5="","",Data!AP5)</f>
        <v>42704</v>
      </c>
      <c r="T62" s="6">
        <f t="shared" si="9"/>
        <v>11</v>
      </c>
      <c r="U62" s="93">
        <f>IF(Data!AQ5="","",Data!AQ5)</f>
        <v>0.50902777777777775</v>
      </c>
      <c r="V62" s="18" t="str">
        <f t="shared" si="10"/>
        <v>Afternoon</v>
      </c>
      <c r="W62" s="94" t="str">
        <f>IF(Data!BJ5="","",Data!BJ5)</f>
        <v>1A</v>
      </c>
    </row>
    <row r="63" spans="1:23">
      <c r="A63" s="92" t="s">
        <v>10</v>
      </c>
      <c r="B63" s="18" t="s">
        <v>39</v>
      </c>
      <c r="C63" s="18" t="s">
        <v>121</v>
      </c>
      <c r="D63" s="18">
        <f>IFERROR(AVERAGE(Data!AS6:AU6),"")</f>
        <v>158.13333333333333</v>
      </c>
      <c r="E63" s="18">
        <f>IFERROR(AVERAGE(Data!AW6:AY6),"")</f>
        <v>114.2</v>
      </c>
      <c r="F63" s="18">
        <f t="shared" si="15"/>
        <v>45.668763454467388</v>
      </c>
      <c r="G63" s="18">
        <f>IFERROR(AVERAGE(Data!BB6:BC6),"")</f>
        <v>114.5</v>
      </c>
      <c r="H63" s="18">
        <f>IFERROR(AVERAGE(Data!BE6:BF6),"")</f>
        <v>72.5</v>
      </c>
      <c r="I63" s="18">
        <f>IFERROR(AVERAGE(Data!BH6:BI6),"")</f>
        <v>63</v>
      </c>
      <c r="J63" s="18">
        <f>IF(Data!BO6="","",Data!BO6)</f>
        <v>5.9</v>
      </c>
      <c r="K63" s="6" t="str">
        <f t="shared" si="13"/>
        <v/>
      </c>
      <c r="L63" s="6" t="str">
        <f t="shared" si="11"/>
        <v/>
      </c>
      <c r="M63" s="6" t="str">
        <f t="shared" si="12"/>
        <v/>
      </c>
      <c r="N63" s="18" t="str">
        <f t="shared" si="4"/>
        <v/>
      </c>
      <c r="O63" s="18" t="str">
        <f t="shared" ref="O63:R63" si="19">O6</f>
        <v>High</v>
      </c>
      <c r="P63" s="18" t="str">
        <f t="shared" si="19"/>
        <v>High</v>
      </c>
      <c r="Q63" s="18" t="str">
        <f t="shared" si="19"/>
        <v>High</v>
      </c>
      <c r="R63" s="18" t="str">
        <f t="shared" si="19"/>
        <v>Low</v>
      </c>
      <c r="S63" s="9">
        <f>IF(Data!AP6="","",Data!AP6)</f>
        <v>42703</v>
      </c>
      <c r="T63" s="6">
        <f t="shared" si="9"/>
        <v>11</v>
      </c>
      <c r="U63" s="93">
        <f>IF(Data!AQ6="","",Data!AQ6)</f>
        <v>0.54861111111111105</v>
      </c>
      <c r="V63" s="18" t="str">
        <f t="shared" si="10"/>
        <v>Afternoon</v>
      </c>
      <c r="W63" s="94" t="str">
        <f>IF(Data!BJ6="","",Data!BJ6)</f>
        <v>1A</v>
      </c>
    </row>
    <row r="64" spans="1:23">
      <c r="A64" s="92" t="s">
        <v>11</v>
      </c>
      <c r="B64" s="18" t="s">
        <v>39</v>
      </c>
      <c r="C64" s="18" t="s">
        <v>121</v>
      </c>
      <c r="D64" s="18">
        <f>IFERROR(AVERAGE(Data!AS7:AU7),"")</f>
        <v>161.93333333333334</v>
      </c>
      <c r="E64" s="18">
        <f>IFERROR(AVERAGE(Data!AW7:AY7),"")</f>
        <v>69.166666666666657</v>
      </c>
      <c r="F64" s="18">
        <f t="shared" si="15"/>
        <v>26.376935346720469</v>
      </c>
      <c r="G64" s="18">
        <f>IFERROR(AVERAGE(Data!BB7:BC7),"")</f>
        <v>150</v>
      </c>
      <c r="H64" s="18">
        <f>IFERROR(AVERAGE(Data!BE7:BF7),"")</f>
        <v>110</v>
      </c>
      <c r="I64" s="18">
        <f>IFERROR(AVERAGE(Data!BH7:BI7),"")</f>
        <v>92</v>
      </c>
      <c r="J64" s="18">
        <f>IF(Data!BO7="","",Data!BO7)</f>
        <v>5.4</v>
      </c>
      <c r="K64" s="6" t="str">
        <f t="shared" si="13"/>
        <v/>
      </c>
      <c r="L64" s="6" t="str">
        <f t="shared" si="11"/>
        <v/>
      </c>
      <c r="M64" s="6" t="str">
        <f t="shared" si="12"/>
        <v/>
      </c>
      <c r="N64" s="18" t="str">
        <f t="shared" si="4"/>
        <v/>
      </c>
      <c r="O64" s="18" t="str">
        <f t="shared" ref="O64:R64" si="20">O7</f>
        <v>Low</v>
      </c>
      <c r="P64" s="18" t="str">
        <f t="shared" si="20"/>
        <v>High</v>
      </c>
      <c r="Q64" s="18" t="str">
        <f t="shared" si="20"/>
        <v>High</v>
      </c>
      <c r="R64" s="18" t="str">
        <f t="shared" si="20"/>
        <v>Mid</v>
      </c>
      <c r="S64" s="9">
        <f>IF(Data!AP7="","",Data!AP7)</f>
        <v>42703</v>
      </c>
      <c r="T64" s="6">
        <f t="shared" si="9"/>
        <v>11</v>
      </c>
      <c r="U64" s="93">
        <f>IF(Data!AQ7="","",Data!AQ7)</f>
        <v>0.50694444444444442</v>
      </c>
      <c r="V64" s="18" t="str">
        <f t="shared" si="10"/>
        <v>Afternoon</v>
      </c>
      <c r="W64" s="94" t="str">
        <f>IF(Data!BJ7="","",Data!BJ7)</f>
        <v>1B</v>
      </c>
    </row>
    <row r="65" spans="1:23">
      <c r="A65" s="92" t="s">
        <v>12</v>
      </c>
      <c r="B65" s="18" t="s">
        <v>39</v>
      </c>
      <c r="C65" s="18" t="s">
        <v>121</v>
      </c>
      <c r="D65" s="18">
        <f>IFERROR(AVERAGE(Data!AS8:AU8),"")</f>
        <v>173.9</v>
      </c>
      <c r="E65" s="18">
        <f>IFERROR(AVERAGE(Data!AW8:AY8),"")</f>
        <v>108.09999999999998</v>
      </c>
      <c r="F65" s="18">
        <f t="shared" si="15"/>
        <v>35.7459241875573</v>
      </c>
      <c r="G65" s="18">
        <f>IFERROR(AVERAGE(Data!BB8:BC8),"")</f>
        <v>126.5</v>
      </c>
      <c r="H65" s="18">
        <f>IFERROR(AVERAGE(Data!BE8:BF8),"")</f>
        <v>87.5</v>
      </c>
      <c r="I65" s="18">
        <f>IFERROR(AVERAGE(Data!BH8:BI8),"")</f>
        <v>85.5</v>
      </c>
      <c r="J65" s="18">
        <f>IF(Data!BO8="","",Data!BO8)</f>
        <v>5.7</v>
      </c>
      <c r="K65" s="6" t="str">
        <f t="shared" si="13"/>
        <v/>
      </c>
      <c r="L65" s="6" t="str">
        <f t="shared" si="11"/>
        <v/>
      </c>
      <c r="M65" s="6" t="str">
        <f t="shared" si="12"/>
        <v/>
      </c>
      <c r="N65" s="18" t="str">
        <f t="shared" si="4"/>
        <v/>
      </c>
      <c r="O65" s="18" t="str">
        <f t="shared" ref="O65:R65" si="21">O8</f>
        <v>High</v>
      </c>
      <c r="P65" s="18" t="str">
        <f t="shared" si="21"/>
        <v>High</v>
      </c>
      <c r="Q65" s="18" t="str">
        <f t="shared" si="21"/>
        <v>High</v>
      </c>
      <c r="R65" s="18" t="str">
        <f t="shared" si="21"/>
        <v>Mid</v>
      </c>
      <c r="S65" s="9">
        <f>IF(Data!AP8="","",Data!AP8)</f>
        <v>42689</v>
      </c>
      <c r="T65" s="6">
        <f t="shared" si="9"/>
        <v>11</v>
      </c>
      <c r="U65" s="93">
        <f>IF(Data!AQ8="","",Data!AQ8)</f>
        <v>0.54166666666666663</v>
      </c>
      <c r="V65" s="18" t="str">
        <f t="shared" si="10"/>
        <v>Afternoon</v>
      </c>
      <c r="W65" s="94" t="str">
        <f>IF(Data!BJ8="","",Data!BJ8)</f>
        <v>1A</v>
      </c>
    </row>
    <row r="66" spans="1:23">
      <c r="A66" s="92" t="s">
        <v>13</v>
      </c>
      <c r="B66" s="18" t="s">
        <v>39</v>
      </c>
      <c r="C66" s="18" t="s">
        <v>121</v>
      </c>
      <c r="D66" s="18">
        <f>IFERROR(AVERAGE(Data!AS9:AU9),"")</f>
        <v>168.29999999999998</v>
      </c>
      <c r="E66" s="18">
        <f>IFERROR(AVERAGE(Data!AW9:AY9),"")</f>
        <v>95</v>
      </c>
      <c r="F66" s="18">
        <f t="shared" si="15"/>
        <v>33.539406507845229</v>
      </c>
      <c r="G66" s="18">
        <f>IFERROR(AVERAGE(Data!BB9:BC9),"")</f>
        <v>107.5</v>
      </c>
      <c r="H66" s="18">
        <f>IFERROR(AVERAGE(Data!BE9:BF9),"")</f>
        <v>76</v>
      </c>
      <c r="I66" s="18">
        <f>IFERROR(AVERAGE(Data!BH9:BI9),"")</f>
        <v>82</v>
      </c>
      <c r="J66" s="18">
        <f>IF(Data!BO9="","",Data!BO9)</f>
        <v>7</v>
      </c>
      <c r="K66" s="6" t="str">
        <f t="shared" si="13"/>
        <v/>
      </c>
      <c r="L66" s="6" t="str">
        <f t="shared" ref="L66:L97" si="22">IFERROR(VLOOKUP($A66,AdultWebneers,MATCH("Ethnicity_Code",AdultHeader,0),FALSE),"")</f>
        <v/>
      </c>
      <c r="M66" s="6" t="str">
        <f t="shared" ref="M66:M97" si="23">IFERROR(VLOOKUP($A66,AdultWebneers,MATCH(M$1,AdultHeader,0),FALSE),"")</f>
        <v/>
      </c>
      <c r="N66" s="18" t="str">
        <f t="shared" si="4"/>
        <v/>
      </c>
      <c r="O66" s="18" t="str">
        <f t="shared" ref="O66:R66" si="24">O9</f>
        <v>Mid</v>
      </c>
      <c r="P66" s="18" t="str">
        <f t="shared" si="24"/>
        <v>High</v>
      </c>
      <c r="Q66" s="18" t="str">
        <f t="shared" si="24"/>
        <v>Mid</v>
      </c>
      <c r="R66" s="18" t="str">
        <f t="shared" si="24"/>
        <v>High</v>
      </c>
      <c r="S66" s="9">
        <f>IF(Data!AP9="","",Data!AP9)</f>
        <v>42689</v>
      </c>
      <c r="T66" s="6">
        <f t="shared" si="9"/>
        <v>11</v>
      </c>
      <c r="U66" s="93">
        <f>IF(Data!AQ9="","",Data!AQ9)</f>
        <v>0.54166666666666663</v>
      </c>
      <c r="V66" s="18" t="str">
        <f t="shared" si="10"/>
        <v>Afternoon</v>
      </c>
      <c r="W66" s="94" t="str">
        <f>IF(Data!BJ9="","",Data!BJ9)</f>
        <v>1A</v>
      </c>
    </row>
    <row r="67" spans="1:23">
      <c r="A67" s="92" t="s">
        <v>14</v>
      </c>
      <c r="B67" s="18" t="s">
        <v>39</v>
      </c>
      <c r="C67" s="18" t="s">
        <v>121</v>
      </c>
      <c r="D67" s="18" t="str">
        <f>IFERROR(AVERAGE(Data!AS10:AU10),"")</f>
        <v/>
      </c>
      <c r="E67" s="18" t="str">
        <f>IFERROR(AVERAGE(Data!AW10:AY10),"")</f>
        <v/>
      </c>
      <c r="F67" s="18" t="str">
        <f t="shared" si="15"/>
        <v/>
      </c>
      <c r="G67" s="18" t="str">
        <f>IFERROR(AVERAGE(Data!BB10:BC10),"")</f>
        <v/>
      </c>
      <c r="H67" s="18" t="str">
        <f>IFERROR(AVERAGE(Data!BE10:BF10),"")</f>
        <v/>
      </c>
      <c r="I67" s="18" t="str">
        <f>IFERROR(AVERAGE(Data!BH10:BI10),"")</f>
        <v/>
      </c>
      <c r="J67" s="18" t="str">
        <f>IF(Data!BO10="","",Data!BO10)</f>
        <v/>
      </c>
      <c r="K67" s="6" t="str">
        <f t="shared" ref="K67:K98" si="25">IFERROR(VLOOKUP(A67,AdultWebneers,MATCH(K$1,AdultHeader,0),FALSE),"")</f>
        <v/>
      </c>
      <c r="L67" s="6" t="str">
        <f t="shared" si="22"/>
        <v/>
      </c>
      <c r="M67" s="6" t="str">
        <f t="shared" si="23"/>
        <v/>
      </c>
      <c r="N67" s="18" t="str">
        <f t="shared" ref="N67:N115" si="26">IF(OR(M67="",M67=0),"",IF(M67&gt;13,1,0))</f>
        <v/>
      </c>
      <c r="O67" s="18" t="str">
        <f t="shared" ref="O67:R67" si="27">O10</f>
        <v>Low</v>
      </c>
      <c r="P67" s="18" t="str">
        <f t="shared" si="27"/>
        <v>Low</v>
      </c>
      <c r="Q67" s="18" t="str">
        <f t="shared" si="27"/>
        <v>Mid</v>
      </c>
      <c r="R67" s="18" t="str">
        <f t="shared" si="27"/>
        <v>High</v>
      </c>
      <c r="S67" s="9" t="str">
        <f>IF(Data!AP10="","",Data!AP10)</f>
        <v/>
      </c>
      <c r="T67" s="6" t="str">
        <f t="shared" ref="T67:T113" si="28">IFERROR(MONTH(S67),"")</f>
        <v/>
      </c>
      <c r="U67" s="93" t="str">
        <f>IF(Data!AQ10="","",Data!AQ10)</f>
        <v/>
      </c>
      <c r="V67" s="18" t="str">
        <f t="shared" ref="V67:V113" si="29">IF(U67="","",IF(U67&lt;0.5,"Morning","Afternoon"))</f>
        <v/>
      </c>
      <c r="W67" s="94" t="str">
        <f>IF(Data!BJ10="","",Data!BJ10)</f>
        <v/>
      </c>
    </row>
    <row r="68" spans="1:23">
      <c r="A68" s="92" t="s">
        <v>16</v>
      </c>
      <c r="B68" s="18" t="s">
        <v>39</v>
      </c>
      <c r="C68" s="18" t="s">
        <v>121</v>
      </c>
      <c r="D68" s="18">
        <f>IFERROR(AVERAGE(Data!AS11:AU11),"")</f>
        <v>156.43333333333334</v>
      </c>
      <c r="E68" s="18">
        <f>IFERROR(AVERAGE(Data!AW11:AY11),"")</f>
        <v>93.100000000000009</v>
      </c>
      <c r="F68" s="18">
        <f t="shared" si="15"/>
        <v>38.044430028011398</v>
      </c>
      <c r="G68" s="18">
        <f>IFERROR(AVERAGE(Data!BB11:BC11),"")</f>
        <v>107.5</v>
      </c>
      <c r="H68" s="18">
        <f>IFERROR(AVERAGE(Data!BE11:BF11),"")</f>
        <v>74</v>
      </c>
      <c r="I68" s="18">
        <f>IFERROR(AVERAGE(Data!BH11:BI11),"")</f>
        <v>79.5</v>
      </c>
      <c r="J68" s="18">
        <f>IF(Data!BO11="","",Data!BO11)</f>
        <v>5.8</v>
      </c>
      <c r="K68" s="6" t="str">
        <f t="shared" si="25"/>
        <v/>
      </c>
      <c r="L68" s="6" t="str">
        <f t="shared" si="22"/>
        <v/>
      </c>
      <c r="M68" s="6" t="str">
        <f t="shared" si="23"/>
        <v/>
      </c>
      <c r="N68" s="18" t="str">
        <f t="shared" si="26"/>
        <v/>
      </c>
      <c r="O68" s="18" t="str">
        <f t="shared" ref="O68:R68" si="30">O11</f>
        <v>High</v>
      </c>
      <c r="P68" s="18" t="str">
        <f t="shared" si="30"/>
        <v>Low</v>
      </c>
      <c r="Q68" s="18" t="str">
        <f t="shared" si="30"/>
        <v>Mid</v>
      </c>
      <c r="R68" s="18" t="str">
        <f t="shared" si="30"/>
        <v>High</v>
      </c>
      <c r="S68" s="9">
        <f>IF(Data!AP11="","",Data!AP11)</f>
        <v>42716</v>
      </c>
      <c r="T68" s="6">
        <f t="shared" si="28"/>
        <v>12</v>
      </c>
      <c r="U68" s="93">
        <f>IF(Data!AQ11="","",Data!AQ11)</f>
        <v>0.73125000000000007</v>
      </c>
      <c r="V68" s="18" t="str">
        <f t="shared" si="29"/>
        <v>Afternoon</v>
      </c>
      <c r="W68" s="94" t="str">
        <f>IF(Data!BJ11="","",Data!BJ11)</f>
        <v/>
      </c>
    </row>
    <row r="69" spans="1:23">
      <c r="A69" s="92" t="s">
        <v>17</v>
      </c>
      <c r="B69" s="18" t="s">
        <v>39</v>
      </c>
      <c r="C69" s="18" t="s">
        <v>121</v>
      </c>
      <c r="D69" s="18" t="str">
        <f>IFERROR(AVERAGE(Data!AS12:AU12),"")</f>
        <v/>
      </c>
      <c r="E69" s="18" t="str">
        <f>IFERROR(AVERAGE(Data!AW12:AY12),"")</f>
        <v/>
      </c>
      <c r="F69" s="18" t="str">
        <f t="shared" si="15"/>
        <v/>
      </c>
      <c r="G69" s="18" t="str">
        <f>IFERROR(AVERAGE(Data!BB12:BC12),"")</f>
        <v/>
      </c>
      <c r="H69" s="18" t="str">
        <f>IFERROR(AVERAGE(Data!BE12:BF12),"")</f>
        <v/>
      </c>
      <c r="I69" s="18" t="str">
        <f>IFERROR(AVERAGE(Data!BH12:BI12),"")</f>
        <v/>
      </c>
      <c r="J69" s="18" t="str">
        <f>IF(Data!BO12="","",Data!BO12)</f>
        <v/>
      </c>
      <c r="K69" s="6" t="str">
        <f t="shared" si="25"/>
        <v/>
      </c>
      <c r="L69" s="6" t="str">
        <f t="shared" si="22"/>
        <v/>
      </c>
      <c r="M69" s="6" t="str">
        <f t="shared" si="23"/>
        <v/>
      </c>
      <c r="N69" s="18" t="str">
        <f t="shared" si="26"/>
        <v/>
      </c>
      <c r="O69" s="18" t="str">
        <f t="shared" ref="O69:R69" si="31">O12</f>
        <v>Low</v>
      </c>
      <c r="P69" s="18" t="str">
        <f t="shared" si="31"/>
        <v>Low</v>
      </c>
      <c r="Q69" s="18" t="str">
        <f t="shared" si="31"/>
        <v>Low</v>
      </c>
      <c r="R69" s="18" t="str">
        <f t="shared" si="31"/>
        <v>Mid</v>
      </c>
      <c r="S69" s="9" t="str">
        <f>IF(Data!AP12="","",Data!AP12)</f>
        <v/>
      </c>
      <c r="T69" s="6" t="str">
        <f t="shared" si="28"/>
        <v/>
      </c>
      <c r="U69" s="93" t="str">
        <f>IF(Data!AQ12="","",Data!AQ12)</f>
        <v/>
      </c>
      <c r="V69" s="18" t="str">
        <f t="shared" si="29"/>
        <v/>
      </c>
      <c r="W69" s="94" t="str">
        <f>IF(Data!BJ12="","",Data!BJ12)</f>
        <v/>
      </c>
    </row>
    <row r="70" spans="1:23">
      <c r="A70" s="92" t="s">
        <v>18</v>
      </c>
      <c r="B70" s="18" t="s">
        <v>39</v>
      </c>
      <c r="C70" s="18" t="s">
        <v>121</v>
      </c>
      <c r="D70" s="18">
        <f>IFERROR(AVERAGE(Data!AS13:AU13),"")</f>
        <v>147.56666666666666</v>
      </c>
      <c r="E70" s="18">
        <f>IFERROR(AVERAGE(Data!AW13:AY13),"")</f>
        <v>70.599999999999994</v>
      </c>
      <c r="F70" s="18">
        <f t="shared" si="15"/>
        <v>32.421131413805732</v>
      </c>
      <c r="G70" s="18">
        <f>IFERROR(AVERAGE(Data!BB13:BC13),"")</f>
        <v>120.5</v>
      </c>
      <c r="H70" s="18">
        <f>IFERROR(AVERAGE(Data!BE13:BF13),"")</f>
        <v>84.5</v>
      </c>
      <c r="I70" s="18">
        <f>IFERROR(AVERAGE(Data!BH13:BI13),"")</f>
        <v>66.5</v>
      </c>
      <c r="J70" s="18">
        <f>IF(Data!BO13="","",Data!BO13)</f>
        <v>5.6</v>
      </c>
      <c r="K70" s="6" t="str">
        <f t="shared" si="25"/>
        <v/>
      </c>
      <c r="L70" s="6" t="str">
        <f t="shared" si="22"/>
        <v/>
      </c>
      <c r="M70" s="6" t="str">
        <f t="shared" si="23"/>
        <v/>
      </c>
      <c r="N70" s="18" t="str">
        <f t="shared" si="26"/>
        <v/>
      </c>
      <c r="O70" s="18" t="str">
        <f t="shared" ref="O70:R70" si="32">O13</f>
        <v>Mid</v>
      </c>
      <c r="P70" s="18" t="str">
        <f t="shared" si="32"/>
        <v>High</v>
      </c>
      <c r="Q70" s="18" t="str">
        <f t="shared" si="32"/>
        <v>Mid</v>
      </c>
      <c r="R70" s="18" t="str">
        <f t="shared" si="32"/>
        <v>Mid</v>
      </c>
      <c r="S70" s="9">
        <f>IF(Data!AP13="","",Data!AP13)</f>
        <v>42716</v>
      </c>
      <c r="T70" s="6">
        <f t="shared" si="28"/>
        <v>12</v>
      </c>
      <c r="U70" s="93">
        <f>IF(Data!AQ13="","",Data!AQ13)</f>
        <v>0.73125000000000007</v>
      </c>
      <c r="V70" s="18" t="str">
        <f t="shared" si="29"/>
        <v>Afternoon</v>
      </c>
      <c r="W70" s="94" t="str">
        <f>IF(Data!BJ13="","",Data!BJ13)</f>
        <v/>
      </c>
    </row>
    <row r="71" spans="1:23">
      <c r="A71" s="92" t="s">
        <v>19</v>
      </c>
      <c r="B71" s="18" t="s">
        <v>39</v>
      </c>
      <c r="C71" s="18" t="s">
        <v>121</v>
      </c>
      <c r="D71" s="18" t="str">
        <f>IFERROR(AVERAGE(Data!AS14:AU14),"")</f>
        <v/>
      </c>
      <c r="E71" s="18" t="str">
        <f>IFERROR(AVERAGE(Data!AW14:AY14),"")</f>
        <v/>
      </c>
      <c r="F71" s="18" t="str">
        <f t="shared" si="15"/>
        <v/>
      </c>
      <c r="G71" s="18" t="str">
        <f>IFERROR(AVERAGE(Data!BB14:BC14),"")</f>
        <v/>
      </c>
      <c r="H71" s="18" t="str">
        <f>IFERROR(AVERAGE(Data!BE14:BF14),"")</f>
        <v/>
      </c>
      <c r="I71" s="18" t="str">
        <f>IFERROR(AVERAGE(Data!BH14:BI14),"")</f>
        <v/>
      </c>
      <c r="J71" s="18" t="str">
        <f>IF(Data!BO14="","",Data!BO14)</f>
        <v/>
      </c>
      <c r="K71" s="6" t="str">
        <f t="shared" si="25"/>
        <v/>
      </c>
      <c r="L71" s="6" t="str">
        <f t="shared" si="22"/>
        <v/>
      </c>
      <c r="M71" s="6" t="str">
        <f t="shared" si="23"/>
        <v/>
      </c>
      <c r="N71" s="18" t="str">
        <f t="shared" si="26"/>
        <v/>
      </c>
      <c r="O71" s="18" t="str">
        <f t="shared" ref="O71:R71" si="33">O14</f>
        <v>Mid</v>
      </c>
      <c r="P71" s="18" t="str">
        <f t="shared" si="33"/>
        <v>High</v>
      </c>
      <c r="Q71" s="18" t="str">
        <f t="shared" si="33"/>
        <v>Low</v>
      </c>
      <c r="R71" s="18" t="str">
        <f t="shared" si="33"/>
        <v>High</v>
      </c>
      <c r="S71" s="9" t="str">
        <f>IF(Data!AP14="","",Data!AP14)</f>
        <v/>
      </c>
      <c r="T71" s="6" t="str">
        <f t="shared" si="28"/>
        <v/>
      </c>
      <c r="U71" s="93" t="str">
        <f>IF(Data!AQ14="","",Data!AQ14)</f>
        <v/>
      </c>
      <c r="V71" s="18" t="str">
        <f t="shared" si="29"/>
        <v/>
      </c>
      <c r="W71" s="94" t="str">
        <f>IF(Data!BJ14="","",Data!BJ14)</f>
        <v/>
      </c>
    </row>
    <row r="72" spans="1:23">
      <c r="A72" s="92" t="s">
        <v>25</v>
      </c>
      <c r="B72" s="18" t="s">
        <v>39</v>
      </c>
      <c r="C72" s="18" t="s">
        <v>121</v>
      </c>
      <c r="D72" s="18" t="str">
        <f>IFERROR(AVERAGE(Data!AS15:AU15),"")</f>
        <v/>
      </c>
      <c r="E72" s="18" t="str">
        <f>IFERROR(AVERAGE(Data!AW15:AY15),"")</f>
        <v/>
      </c>
      <c r="F72" s="18" t="str">
        <f t="shared" si="15"/>
        <v/>
      </c>
      <c r="G72" s="18" t="str">
        <f>IFERROR(AVERAGE(Data!BB15:BC15),"")</f>
        <v/>
      </c>
      <c r="H72" s="18" t="str">
        <f>IFERROR(AVERAGE(Data!BE15:BF15),"")</f>
        <v/>
      </c>
      <c r="I72" s="18" t="str">
        <f>IFERROR(AVERAGE(Data!BH15:BI15),"")</f>
        <v/>
      </c>
      <c r="J72" s="18" t="str">
        <f>IF(Data!BO15="","",Data!BO15)</f>
        <v/>
      </c>
      <c r="K72" s="6" t="str">
        <f t="shared" si="25"/>
        <v/>
      </c>
      <c r="L72" s="6" t="str">
        <f t="shared" si="22"/>
        <v/>
      </c>
      <c r="M72" s="6" t="str">
        <f t="shared" si="23"/>
        <v/>
      </c>
      <c r="N72" s="18" t="str">
        <f t="shared" si="26"/>
        <v/>
      </c>
      <c r="O72" s="18" t="str">
        <f t="shared" ref="O72:R72" si="34">O15</f>
        <v/>
      </c>
      <c r="P72" s="18" t="str">
        <f t="shared" si="34"/>
        <v/>
      </c>
      <c r="Q72" s="18" t="str">
        <f t="shared" si="34"/>
        <v/>
      </c>
      <c r="R72" s="18" t="str">
        <f t="shared" si="34"/>
        <v/>
      </c>
      <c r="S72" s="9" t="str">
        <f>IF(Data!AP15="","",Data!AP15)</f>
        <v/>
      </c>
      <c r="T72" s="6" t="str">
        <f t="shared" si="28"/>
        <v/>
      </c>
      <c r="U72" s="93" t="str">
        <f>IF(Data!AQ15="","",Data!AQ15)</f>
        <v/>
      </c>
      <c r="V72" s="18" t="str">
        <f t="shared" si="29"/>
        <v/>
      </c>
      <c r="W72" s="94" t="str">
        <f>IF(Data!BJ15="","",Data!BJ15)</f>
        <v/>
      </c>
    </row>
    <row r="73" spans="1:23">
      <c r="A73" s="92" t="s">
        <v>20</v>
      </c>
      <c r="B73" s="18" t="s">
        <v>39</v>
      </c>
      <c r="C73" s="18" t="s">
        <v>121</v>
      </c>
      <c r="D73" s="18" t="str">
        <f>IFERROR(AVERAGE(Data!AS16:AU16),"")</f>
        <v/>
      </c>
      <c r="E73" s="18" t="str">
        <f>IFERROR(AVERAGE(Data!AW16:AY16),"")</f>
        <v/>
      </c>
      <c r="F73" s="18" t="str">
        <f t="shared" si="15"/>
        <v/>
      </c>
      <c r="G73" s="18" t="str">
        <f>IFERROR(AVERAGE(Data!BB16:BC16),"")</f>
        <v/>
      </c>
      <c r="H73" s="18" t="str">
        <f>IFERROR(AVERAGE(Data!BE16:BF16),"")</f>
        <v/>
      </c>
      <c r="I73" s="18" t="str">
        <f>IFERROR(AVERAGE(Data!BH16:BI16),"")</f>
        <v/>
      </c>
      <c r="J73" s="18" t="str">
        <f>IF(Data!BO16="","",Data!BO16)</f>
        <v/>
      </c>
      <c r="K73" s="6" t="str">
        <f t="shared" si="25"/>
        <v/>
      </c>
      <c r="L73" s="6" t="str">
        <f t="shared" si="22"/>
        <v/>
      </c>
      <c r="M73" s="6" t="str">
        <f t="shared" si="23"/>
        <v/>
      </c>
      <c r="N73" s="18" t="str">
        <f t="shared" si="26"/>
        <v/>
      </c>
      <c r="O73" s="18" t="str">
        <f t="shared" ref="O73:R73" si="35">O16</f>
        <v>Mid</v>
      </c>
      <c r="P73" s="18" t="str">
        <f t="shared" si="35"/>
        <v>High</v>
      </c>
      <c r="Q73" s="18" t="str">
        <f t="shared" si="35"/>
        <v>High</v>
      </c>
      <c r="R73" s="18" t="str">
        <f t="shared" si="35"/>
        <v>High</v>
      </c>
      <c r="S73" s="9" t="str">
        <f>IF(Data!AP16="","",Data!AP16)</f>
        <v/>
      </c>
      <c r="T73" s="6" t="str">
        <f t="shared" si="28"/>
        <v/>
      </c>
      <c r="U73" s="93" t="str">
        <f>IF(Data!AQ16="","",Data!AQ16)</f>
        <v/>
      </c>
      <c r="V73" s="18" t="str">
        <f t="shared" si="29"/>
        <v/>
      </c>
      <c r="W73" s="94" t="str">
        <f>IF(Data!BJ16="","",Data!BJ16)</f>
        <v/>
      </c>
    </row>
    <row r="74" spans="1:23">
      <c r="A74" s="92" t="s">
        <v>21</v>
      </c>
      <c r="B74" s="18" t="s">
        <v>39</v>
      </c>
      <c r="C74" s="18" t="s">
        <v>121</v>
      </c>
      <c r="D74" s="18" t="str">
        <f>IFERROR(AVERAGE(Data!AS17:AU17),"")</f>
        <v/>
      </c>
      <c r="E74" s="18" t="str">
        <f>IFERROR(AVERAGE(Data!AW17:AY17),"")</f>
        <v/>
      </c>
      <c r="F74" s="18" t="str">
        <f t="shared" si="15"/>
        <v/>
      </c>
      <c r="G74" s="18" t="str">
        <f>IFERROR(AVERAGE(Data!BB17:BC17),"")</f>
        <v/>
      </c>
      <c r="H74" s="18" t="str">
        <f>IFERROR(AVERAGE(Data!BE17:BF17),"")</f>
        <v/>
      </c>
      <c r="I74" s="18" t="str">
        <f>IFERROR(AVERAGE(Data!BH17:BI17),"")</f>
        <v/>
      </c>
      <c r="J74" s="18" t="str">
        <f>IF(Data!BO17="","",Data!BO17)</f>
        <v/>
      </c>
      <c r="K74" s="6" t="str">
        <f t="shared" si="25"/>
        <v/>
      </c>
      <c r="L74" s="6" t="str">
        <f t="shared" si="22"/>
        <v/>
      </c>
      <c r="M74" s="6" t="str">
        <f t="shared" si="23"/>
        <v/>
      </c>
      <c r="N74" s="18" t="str">
        <f t="shared" si="26"/>
        <v/>
      </c>
      <c r="O74" s="18" t="str">
        <f t="shared" ref="O74:R74" si="36">O17</f>
        <v>Mid</v>
      </c>
      <c r="P74" s="18" t="str">
        <f t="shared" si="36"/>
        <v>Low</v>
      </c>
      <c r="Q74" s="18" t="str">
        <f t="shared" si="36"/>
        <v>High</v>
      </c>
      <c r="R74" s="18" t="str">
        <f t="shared" si="36"/>
        <v>High</v>
      </c>
      <c r="S74" s="9" t="str">
        <f>IF(Data!AP17="","",Data!AP17)</f>
        <v/>
      </c>
      <c r="T74" s="6" t="str">
        <f t="shared" si="28"/>
        <v/>
      </c>
      <c r="U74" s="93" t="str">
        <f>IF(Data!AQ17="","",Data!AQ17)</f>
        <v/>
      </c>
      <c r="V74" s="18" t="str">
        <f t="shared" si="29"/>
        <v/>
      </c>
      <c r="W74" s="94" t="str">
        <f>IF(Data!BJ17="","",Data!BJ17)</f>
        <v/>
      </c>
    </row>
    <row r="75" spans="1:23">
      <c r="A75" s="92" t="s">
        <v>22</v>
      </c>
      <c r="B75" s="18" t="s">
        <v>39</v>
      </c>
      <c r="C75" s="18" t="s">
        <v>121</v>
      </c>
      <c r="D75" s="18">
        <f>IFERROR(AVERAGE(Data!AS18:AU18),"")</f>
        <v>156.20000000000002</v>
      </c>
      <c r="E75" s="18">
        <f>IFERROR(AVERAGE(Data!AW18:AY18),"")</f>
        <v>68.633333333333326</v>
      </c>
      <c r="F75" s="18">
        <f t="shared" si="15"/>
        <v>28.13021378962479</v>
      </c>
      <c r="G75" s="18">
        <f>IFERROR(AVERAGE(Data!BB18:BC18),"")</f>
        <v>102</v>
      </c>
      <c r="H75" s="18">
        <f>IFERROR(AVERAGE(Data!BE18:BF18),"")</f>
        <v>74</v>
      </c>
      <c r="I75" s="18">
        <f>IFERROR(AVERAGE(Data!BH18:BI18),"")</f>
        <v>66.5</v>
      </c>
      <c r="J75" s="18">
        <f>IF(Data!BO18="","",Data!BO18)</f>
        <v>6</v>
      </c>
      <c r="K75" s="6" t="str">
        <f t="shared" si="25"/>
        <v/>
      </c>
      <c r="L75" s="6" t="str">
        <f t="shared" si="22"/>
        <v/>
      </c>
      <c r="M75" s="6" t="str">
        <f t="shared" si="23"/>
        <v/>
      </c>
      <c r="N75" s="18" t="str">
        <f t="shared" si="26"/>
        <v/>
      </c>
      <c r="O75" s="18" t="str">
        <f t="shared" ref="O75:R75" si="37">O18</f>
        <v/>
      </c>
      <c r="P75" s="18" t="str">
        <f t="shared" si="37"/>
        <v/>
      </c>
      <c r="Q75" s="18" t="str">
        <f t="shared" si="37"/>
        <v/>
      </c>
      <c r="R75" s="18" t="str">
        <f t="shared" si="37"/>
        <v/>
      </c>
      <c r="S75" s="9">
        <f>IF(Data!AP18="","",Data!AP18)</f>
        <v>42716</v>
      </c>
      <c r="T75" s="6">
        <f t="shared" si="28"/>
        <v>12</v>
      </c>
      <c r="U75" s="93">
        <f>IF(Data!AQ18="","",Data!AQ18)</f>
        <v>0.72222222222222221</v>
      </c>
      <c r="V75" s="18" t="str">
        <f t="shared" si="29"/>
        <v>Afternoon</v>
      </c>
      <c r="W75" s="94" t="str">
        <f>IF(Data!BJ18="","",Data!BJ18)</f>
        <v/>
      </c>
    </row>
    <row r="76" spans="1:23">
      <c r="A76" s="92" t="s">
        <v>23</v>
      </c>
      <c r="B76" s="18" t="s">
        <v>39</v>
      </c>
      <c r="C76" s="18" t="s">
        <v>121</v>
      </c>
      <c r="D76" s="18" t="str">
        <f>IFERROR(AVERAGE(Data!AS19:AU19),"")</f>
        <v/>
      </c>
      <c r="E76" s="18" t="str">
        <f>IFERROR(AVERAGE(Data!AW19:AY19),"")</f>
        <v/>
      </c>
      <c r="F76" s="18" t="str">
        <f t="shared" si="15"/>
        <v/>
      </c>
      <c r="G76" s="18" t="str">
        <f>IFERROR(AVERAGE(Data!BB19:BC19),"")</f>
        <v/>
      </c>
      <c r="H76" s="18" t="str">
        <f>IFERROR(AVERAGE(Data!BE19:BF19),"")</f>
        <v/>
      </c>
      <c r="I76" s="18" t="str">
        <f>IFERROR(AVERAGE(Data!BH19:BI19),"")</f>
        <v/>
      </c>
      <c r="J76" s="18" t="str">
        <f>IF(Data!BO19="","",Data!BO19)</f>
        <v/>
      </c>
      <c r="K76" s="6" t="str">
        <f t="shared" si="25"/>
        <v/>
      </c>
      <c r="L76" s="6" t="str">
        <f t="shared" si="22"/>
        <v/>
      </c>
      <c r="M76" s="6" t="str">
        <f t="shared" si="23"/>
        <v/>
      </c>
      <c r="N76" s="18" t="str">
        <f t="shared" si="26"/>
        <v/>
      </c>
      <c r="O76" s="18" t="str">
        <f t="shared" ref="O76:R76" si="38">O19</f>
        <v>High</v>
      </c>
      <c r="P76" s="18" t="str">
        <f t="shared" si="38"/>
        <v/>
      </c>
      <c r="Q76" s="18" t="str">
        <f t="shared" si="38"/>
        <v/>
      </c>
      <c r="R76" s="18" t="str">
        <f t="shared" si="38"/>
        <v>Low</v>
      </c>
      <c r="S76" s="9" t="str">
        <f>IF(Data!AP19="","",Data!AP19)</f>
        <v/>
      </c>
      <c r="T76" s="6" t="str">
        <f t="shared" si="28"/>
        <v/>
      </c>
      <c r="U76" s="93" t="str">
        <f>IF(Data!AQ19="","",Data!AQ19)</f>
        <v/>
      </c>
      <c r="V76" s="18" t="str">
        <f t="shared" si="29"/>
        <v/>
      </c>
      <c r="W76" s="94" t="str">
        <f>IF(Data!BJ19="","",Data!BJ19)</f>
        <v/>
      </c>
    </row>
    <row r="77" spans="1:23">
      <c r="A77" s="92" t="s">
        <v>24</v>
      </c>
      <c r="B77" s="18" t="s">
        <v>39</v>
      </c>
      <c r="C77" s="18" t="s">
        <v>121</v>
      </c>
      <c r="D77" s="18" t="str">
        <f>IFERROR(AVERAGE(Data!AS20:AU20),"")</f>
        <v/>
      </c>
      <c r="E77" s="18" t="str">
        <f>IFERROR(AVERAGE(Data!AW20:AY20),"")</f>
        <v/>
      </c>
      <c r="F77" s="18" t="str">
        <f t="shared" si="15"/>
        <v/>
      </c>
      <c r="G77" s="18" t="str">
        <f>IFERROR(AVERAGE(Data!BB20:BC20),"")</f>
        <v/>
      </c>
      <c r="H77" s="18" t="str">
        <f>IFERROR(AVERAGE(Data!BE20:BF20),"")</f>
        <v/>
      </c>
      <c r="I77" s="18" t="str">
        <f>IFERROR(AVERAGE(Data!BH20:BI20),"")</f>
        <v/>
      </c>
      <c r="J77" s="18" t="str">
        <f>IF(Data!BO20="","",Data!BO20)</f>
        <v/>
      </c>
      <c r="K77" s="6" t="str">
        <f t="shared" si="25"/>
        <v/>
      </c>
      <c r="L77" s="6" t="str">
        <f t="shared" si="22"/>
        <v/>
      </c>
      <c r="M77" s="6" t="str">
        <f t="shared" si="23"/>
        <v/>
      </c>
      <c r="N77" s="18" t="str">
        <f t="shared" si="26"/>
        <v/>
      </c>
      <c r="O77" s="18" t="str">
        <f t="shared" ref="O77:R77" si="39">O20</f>
        <v>Mid</v>
      </c>
      <c r="P77" s="18" t="str">
        <f t="shared" si="39"/>
        <v>High</v>
      </c>
      <c r="Q77" s="18" t="str">
        <f t="shared" si="39"/>
        <v>High</v>
      </c>
      <c r="R77" s="18" t="str">
        <f t="shared" si="39"/>
        <v>High</v>
      </c>
      <c r="S77" s="9" t="str">
        <f>IF(Data!AP20="","",Data!AP20)</f>
        <v/>
      </c>
      <c r="T77" s="6" t="str">
        <f t="shared" si="28"/>
        <v/>
      </c>
      <c r="U77" s="93" t="str">
        <f>IF(Data!AQ20="","",Data!AQ20)</f>
        <v/>
      </c>
      <c r="V77" s="18" t="str">
        <f t="shared" si="29"/>
        <v/>
      </c>
      <c r="W77" s="94" t="str">
        <f>IF(Data!BJ20="","",Data!BJ20)</f>
        <v/>
      </c>
    </row>
    <row r="78" spans="1:23">
      <c r="A78" s="92" t="s">
        <v>26</v>
      </c>
      <c r="B78" s="18" t="s">
        <v>39</v>
      </c>
      <c r="C78" s="18" t="s">
        <v>121</v>
      </c>
      <c r="D78" s="18">
        <f>IFERROR(AVERAGE(Data!AS21:AU21),"")</f>
        <v>159.29999999999998</v>
      </c>
      <c r="E78" s="18">
        <f>IFERROR(AVERAGE(Data!AW21:AY21),"")</f>
        <v>108.93333333333334</v>
      </c>
      <c r="F78" s="18">
        <f t="shared" si="15"/>
        <v>42.926871814554879</v>
      </c>
      <c r="G78" s="18">
        <f>IFERROR(AVERAGE(Data!BB21:BC21),"")</f>
        <v>95</v>
      </c>
      <c r="H78" s="18">
        <f>IFERROR(AVERAGE(Data!BE21:BF21),"")</f>
        <v>77</v>
      </c>
      <c r="I78" s="18">
        <f>IFERROR(AVERAGE(Data!BH21:BI21),"")</f>
        <v>98</v>
      </c>
      <c r="J78" s="18">
        <f>IF(Data!BO21="","",Data!BO21)</f>
        <v>5</v>
      </c>
      <c r="K78" s="6" t="str">
        <f t="shared" si="25"/>
        <v/>
      </c>
      <c r="L78" s="6" t="str">
        <f t="shared" si="22"/>
        <v/>
      </c>
      <c r="M78" s="6" t="str">
        <f t="shared" si="23"/>
        <v/>
      </c>
      <c r="N78" s="18" t="str">
        <f t="shared" si="26"/>
        <v/>
      </c>
      <c r="O78" s="18" t="str">
        <f t="shared" ref="O78:R78" si="40">O21</f>
        <v>High</v>
      </c>
      <c r="P78" s="18" t="str">
        <f t="shared" si="40"/>
        <v/>
      </c>
      <c r="Q78" s="18" t="str">
        <f t="shared" si="40"/>
        <v/>
      </c>
      <c r="R78" s="18" t="str">
        <f t="shared" si="40"/>
        <v>Low</v>
      </c>
      <c r="S78" s="9">
        <f>IF(Data!AP21="","",Data!AP21)</f>
        <v>42803</v>
      </c>
      <c r="T78" s="6">
        <f t="shared" si="28"/>
        <v>3</v>
      </c>
      <c r="U78" s="93">
        <f>IF(Data!AQ21="","",Data!AQ21)</f>
        <v>0.53125</v>
      </c>
      <c r="V78" s="18" t="str">
        <f t="shared" si="29"/>
        <v>Afternoon</v>
      </c>
      <c r="W78" s="94" t="str">
        <f>IF(Data!BJ21="","",Data!BJ21)</f>
        <v>1B</v>
      </c>
    </row>
    <row r="79" spans="1:23">
      <c r="A79" s="92" t="s">
        <v>27</v>
      </c>
      <c r="B79" s="18" t="s">
        <v>39</v>
      </c>
      <c r="C79" s="18" t="s">
        <v>121</v>
      </c>
      <c r="D79" s="18" t="str">
        <f>IFERROR(AVERAGE(Data!AS22:AU22),"")</f>
        <v/>
      </c>
      <c r="E79" s="18" t="str">
        <f>IFERROR(AVERAGE(Data!AW22:AY22),"")</f>
        <v/>
      </c>
      <c r="F79" s="18" t="str">
        <f t="shared" si="15"/>
        <v/>
      </c>
      <c r="G79" s="18" t="str">
        <f>IFERROR(AVERAGE(Data!BB22:BC22),"")</f>
        <v/>
      </c>
      <c r="H79" s="18" t="str">
        <f>IFERROR(AVERAGE(Data!BE22:BF22),"")</f>
        <v/>
      </c>
      <c r="I79" s="18" t="str">
        <f>IFERROR(AVERAGE(Data!BH22:BI22),"")</f>
        <v/>
      </c>
      <c r="J79" s="18" t="str">
        <f>IF(Data!BO22="","",Data!BO22)</f>
        <v/>
      </c>
      <c r="K79" s="6" t="str">
        <f t="shared" si="25"/>
        <v/>
      </c>
      <c r="L79" s="6" t="str">
        <f t="shared" si="22"/>
        <v/>
      </c>
      <c r="M79" s="6" t="str">
        <f t="shared" si="23"/>
        <v/>
      </c>
      <c r="N79" s="18" t="str">
        <f t="shared" si="26"/>
        <v/>
      </c>
      <c r="O79" s="18" t="str">
        <f t="shared" ref="O79:R79" si="41">O22</f>
        <v>Mid</v>
      </c>
      <c r="P79" s="18" t="str">
        <f t="shared" si="41"/>
        <v>Low</v>
      </c>
      <c r="Q79" s="18" t="str">
        <f t="shared" si="41"/>
        <v>Low</v>
      </c>
      <c r="R79" s="18" t="str">
        <f t="shared" si="41"/>
        <v>Low</v>
      </c>
      <c r="S79" s="9" t="str">
        <f>IF(Data!AP22="","",Data!AP22)</f>
        <v/>
      </c>
      <c r="T79" s="6" t="str">
        <f t="shared" si="28"/>
        <v/>
      </c>
      <c r="U79" s="93" t="str">
        <f>IF(Data!AQ22="","",Data!AQ22)</f>
        <v/>
      </c>
      <c r="V79" s="18" t="str">
        <f t="shared" si="29"/>
        <v/>
      </c>
      <c r="W79" s="94" t="str">
        <f>IF(Data!BJ22="","",Data!BJ22)</f>
        <v/>
      </c>
    </row>
    <row r="80" spans="1:23">
      <c r="A80" s="92" t="s">
        <v>28</v>
      </c>
      <c r="B80" s="18" t="s">
        <v>39</v>
      </c>
      <c r="C80" s="18" t="s">
        <v>121</v>
      </c>
      <c r="D80" s="18">
        <f>IFERROR(AVERAGE(Data!AS23:AU23),"")</f>
        <v>164.36666666666667</v>
      </c>
      <c r="E80" s="18">
        <f>IFERROR(AVERAGE(Data!AW23:AY23),"")</f>
        <v>95.3</v>
      </c>
      <c r="F80" s="18">
        <f t="shared" si="15"/>
        <v>35.274868628155538</v>
      </c>
      <c r="G80" s="18">
        <f>IFERROR(AVERAGE(Data!BB23:BC23),"")</f>
        <v>131</v>
      </c>
      <c r="H80" s="18">
        <f>IFERROR(AVERAGE(Data!BE23:BF23),"")</f>
        <v>76</v>
      </c>
      <c r="I80" s="18">
        <f>IFERROR(AVERAGE(Data!BH23:BI23),"")</f>
        <v>87.5</v>
      </c>
      <c r="J80" s="18">
        <f>IF(Data!BO23="","",Data!BO23)</f>
        <v>6.2</v>
      </c>
      <c r="K80" s="6" t="str">
        <f t="shared" si="25"/>
        <v/>
      </c>
      <c r="L80" s="6" t="str">
        <f t="shared" si="22"/>
        <v/>
      </c>
      <c r="M80" s="6" t="str">
        <f t="shared" si="23"/>
        <v/>
      </c>
      <c r="N80" s="18" t="str">
        <f t="shared" si="26"/>
        <v/>
      </c>
      <c r="O80" s="18" t="str">
        <f t="shared" ref="O80:R80" si="42">O23</f>
        <v>Mid</v>
      </c>
      <c r="P80" s="18" t="str">
        <f t="shared" si="42"/>
        <v>Mid</v>
      </c>
      <c r="Q80" s="18" t="str">
        <f t="shared" si="42"/>
        <v>Mid</v>
      </c>
      <c r="R80" s="18" t="str">
        <f t="shared" si="42"/>
        <v>High</v>
      </c>
      <c r="S80" s="9">
        <f>IF(Data!AP23="","",Data!AP23)</f>
        <v>42802</v>
      </c>
      <c r="T80" s="6">
        <f t="shared" si="28"/>
        <v>3</v>
      </c>
      <c r="U80" s="93">
        <f>IF(Data!AQ23="","",Data!AQ23)</f>
        <v>0.59236111111111112</v>
      </c>
      <c r="V80" s="18" t="str">
        <f t="shared" si="29"/>
        <v>Afternoon</v>
      </c>
      <c r="W80" s="94" t="str">
        <f>IF(Data!BJ23="","",Data!BJ23)</f>
        <v>1B</v>
      </c>
    </row>
    <row r="81" spans="1:23">
      <c r="A81" s="92" t="s">
        <v>29</v>
      </c>
      <c r="B81" s="18" t="s">
        <v>39</v>
      </c>
      <c r="C81" s="18" t="s">
        <v>121</v>
      </c>
      <c r="D81" s="18">
        <f>IFERROR(AVERAGE(Data!AS24:AU24),"")</f>
        <v>158.26666666666668</v>
      </c>
      <c r="E81" s="18">
        <f>IFERROR(AVERAGE(Data!AW24:AY24),"")</f>
        <v>71.599999999999994</v>
      </c>
      <c r="F81" s="18">
        <f t="shared" si="15"/>
        <v>28.584731104800735</v>
      </c>
      <c r="G81" s="18">
        <f>IFERROR(AVERAGE(Data!BB24:BC24),"")</f>
        <v>98.5</v>
      </c>
      <c r="H81" s="18">
        <f>IFERROR(AVERAGE(Data!BE24:BF24),"")</f>
        <v>70</v>
      </c>
      <c r="I81" s="18">
        <f>IFERROR(AVERAGE(Data!BH24:BI24),"")</f>
        <v>113.5</v>
      </c>
      <c r="J81" s="18">
        <f>IF(Data!BO24="","",Data!BO24)</f>
        <v>5</v>
      </c>
      <c r="K81" s="6" t="str">
        <f t="shared" si="25"/>
        <v/>
      </c>
      <c r="L81" s="6" t="str">
        <f t="shared" si="22"/>
        <v/>
      </c>
      <c r="M81" s="6" t="str">
        <f t="shared" si="23"/>
        <v/>
      </c>
      <c r="N81" s="18" t="str">
        <f t="shared" si="26"/>
        <v/>
      </c>
      <c r="O81" s="18" t="str">
        <f t="shared" ref="O81:R81" si="43">O24</f>
        <v>Low</v>
      </c>
      <c r="P81" s="18" t="str">
        <f t="shared" si="43"/>
        <v>Mid</v>
      </c>
      <c r="Q81" s="18" t="str">
        <f t="shared" si="43"/>
        <v>Low</v>
      </c>
      <c r="R81" s="18" t="str">
        <f t="shared" si="43"/>
        <v>Low</v>
      </c>
      <c r="S81" s="9">
        <f>IF(Data!AP24="","",Data!AP24)</f>
        <v>42802</v>
      </c>
      <c r="T81" s="6">
        <f t="shared" si="28"/>
        <v>3</v>
      </c>
      <c r="U81" s="93">
        <f>IF(Data!AQ24="","",Data!AQ24)</f>
        <v>0.58333333333333337</v>
      </c>
      <c r="V81" s="18" t="str">
        <f t="shared" si="29"/>
        <v>Afternoon</v>
      </c>
      <c r="W81" s="94" t="str">
        <f>IF(Data!BJ24="","",Data!BJ24)</f>
        <v>1A</v>
      </c>
    </row>
    <row r="82" spans="1:23">
      <c r="A82" s="92" t="s">
        <v>30</v>
      </c>
      <c r="B82" s="18" t="s">
        <v>39</v>
      </c>
      <c r="C82" s="18" t="s">
        <v>121</v>
      </c>
      <c r="D82" s="18">
        <f>IFERROR(AVERAGE(Data!AS25:AU25),"")</f>
        <v>171.76666666666665</v>
      </c>
      <c r="E82" s="18">
        <f>IFERROR(AVERAGE(Data!AW25:AY25),"")</f>
        <v>101.60000000000001</v>
      </c>
      <c r="F82" s="18">
        <f t="shared" si="15"/>
        <v>34.43625637672362</v>
      </c>
      <c r="G82" s="18">
        <f>IFERROR(AVERAGE(Data!BB25:BC25),"")</f>
        <v>102</v>
      </c>
      <c r="H82" s="18">
        <f>IFERROR(AVERAGE(Data!BE25:BF25),"")</f>
        <v>71</v>
      </c>
      <c r="I82" s="18">
        <f>IFERROR(AVERAGE(Data!BH25:BI25),"")</f>
        <v>70</v>
      </c>
      <c r="J82" s="18">
        <f>IF(Data!BO25="","",Data!BO25)</f>
        <v>5.2</v>
      </c>
      <c r="K82" s="6" t="str">
        <f t="shared" si="25"/>
        <v/>
      </c>
      <c r="L82" s="6" t="str">
        <f t="shared" si="22"/>
        <v/>
      </c>
      <c r="M82" s="6" t="str">
        <f t="shared" si="23"/>
        <v/>
      </c>
      <c r="N82" s="18" t="str">
        <f t="shared" si="26"/>
        <v/>
      </c>
      <c r="O82" s="18" t="str">
        <f t="shared" ref="O82:R82" si="44">O25</f>
        <v>Mid</v>
      </c>
      <c r="P82" s="18" t="str">
        <f t="shared" si="44"/>
        <v>Low</v>
      </c>
      <c r="Q82" s="18" t="str">
        <f t="shared" si="44"/>
        <v>Mid</v>
      </c>
      <c r="R82" s="18" t="str">
        <f t="shared" si="44"/>
        <v>Mid</v>
      </c>
      <c r="S82" s="9">
        <f>IF(Data!AP25="","",Data!AP25)</f>
        <v>42802</v>
      </c>
      <c r="T82" s="6">
        <f t="shared" si="28"/>
        <v>3</v>
      </c>
      <c r="U82" s="93">
        <f>IF(Data!AQ25="","",Data!AQ25)</f>
        <v>0.58333333333333337</v>
      </c>
      <c r="V82" s="18" t="str">
        <f t="shared" si="29"/>
        <v>Afternoon</v>
      </c>
      <c r="W82" s="94" t="str">
        <f>IF(Data!BJ25="","",Data!BJ25)</f>
        <v>1A</v>
      </c>
    </row>
    <row r="83" spans="1:23">
      <c r="A83" s="92" t="s">
        <v>31</v>
      </c>
      <c r="B83" s="18" t="s">
        <v>39</v>
      </c>
      <c r="C83" s="18" t="s">
        <v>121</v>
      </c>
      <c r="D83" s="18" t="str">
        <f>IFERROR(AVERAGE(Data!AS26:AU26),"")</f>
        <v/>
      </c>
      <c r="E83" s="18" t="str">
        <f>IFERROR(AVERAGE(Data!AW26:AY26),"")</f>
        <v/>
      </c>
      <c r="F83" s="18" t="str">
        <f t="shared" si="15"/>
        <v/>
      </c>
      <c r="G83" s="18" t="str">
        <f>IFERROR(AVERAGE(Data!BB26:BC26),"")</f>
        <v/>
      </c>
      <c r="H83" s="18" t="str">
        <f>IFERROR(AVERAGE(Data!BE26:BF26),"")</f>
        <v/>
      </c>
      <c r="I83" s="18" t="str">
        <f>IFERROR(AVERAGE(Data!BH26:BI26),"")</f>
        <v/>
      </c>
      <c r="J83" s="18" t="str">
        <f>IF(Data!BO26="","",Data!BO26)</f>
        <v/>
      </c>
      <c r="K83" s="6" t="str">
        <f t="shared" si="25"/>
        <v/>
      </c>
      <c r="L83" s="6" t="str">
        <f t="shared" si="22"/>
        <v/>
      </c>
      <c r="M83" s="6" t="str">
        <f t="shared" si="23"/>
        <v/>
      </c>
      <c r="N83" s="18" t="str">
        <f t="shared" si="26"/>
        <v/>
      </c>
      <c r="O83" s="18" t="str">
        <f t="shared" ref="O83:R83" si="45">O26</f>
        <v>Mid</v>
      </c>
      <c r="P83" s="18" t="str">
        <f t="shared" si="45"/>
        <v/>
      </c>
      <c r="Q83" s="18" t="str">
        <f t="shared" si="45"/>
        <v/>
      </c>
      <c r="R83" s="18" t="str">
        <f t="shared" si="45"/>
        <v>High</v>
      </c>
      <c r="S83" s="9" t="str">
        <f>IF(Data!AP26="","",Data!AP26)</f>
        <v/>
      </c>
      <c r="T83" s="6" t="str">
        <f t="shared" si="28"/>
        <v/>
      </c>
      <c r="U83" s="93" t="str">
        <f>IF(Data!AQ26="","",Data!AQ26)</f>
        <v/>
      </c>
      <c r="V83" s="18" t="str">
        <f t="shared" si="29"/>
        <v/>
      </c>
      <c r="W83" s="94" t="str">
        <f>IF(Data!BJ26="","",Data!BJ26)</f>
        <v/>
      </c>
    </row>
    <row r="84" spans="1:23">
      <c r="A84" s="92" t="s">
        <v>32</v>
      </c>
      <c r="B84" s="18" t="s">
        <v>39</v>
      </c>
      <c r="C84" s="18" t="s">
        <v>121</v>
      </c>
      <c r="D84" s="18" t="str">
        <f>IFERROR(AVERAGE(Data!AS27:AU27),"")</f>
        <v/>
      </c>
      <c r="E84" s="18" t="str">
        <f>IFERROR(AVERAGE(Data!AW27:AY27),"")</f>
        <v/>
      </c>
      <c r="F84" s="18" t="str">
        <f t="shared" si="15"/>
        <v/>
      </c>
      <c r="G84" s="18" t="str">
        <f>IFERROR(AVERAGE(Data!BB27:BC27),"")</f>
        <v/>
      </c>
      <c r="H84" s="18" t="str">
        <f>IFERROR(AVERAGE(Data!BE27:BF27),"")</f>
        <v/>
      </c>
      <c r="I84" s="18" t="str">
        <f>IFERROR(AVERAGE(Data!BH27:BI27),"")</f>
        <v/>
      </c>
      <c r="J84" s="18" t="str">
        <f>IF(Data!BO27="","",Data!BO27)</f>
        <v/>
      </c>
      <c r="K84" s="6" t="str">
        <f t="shared" si="25"/>
        <v/>
      </c>
      <c r="L84" s="6" t="str">
        <f t="shared" si="22"/>
        <v/>
      </c>
      <c r="M84" s="6" t="str">
        <f t="shared" si="23"/>
        <v/>
      </c>
      <c r="N84" s="18" t="str">
        <f t="shared" si="26"/>
        <v/>
      </c>
      <c r="O84" s="18" t="str">
        <f t="shared" ref="O84:R84" si="46">O27</f>
        <v>Low</v>
      </c>
      <c r="P84" s="18" t="str">
        <f t="shared" si="46"/>
        <v/>
      </c>
      <c r="Q84" s="18" t="str">
        <f t="shared" si="46"/>
        <v/>
      </c>
      <c r="R84" s="18" t="str">
        <f t="shared" si="46"/>
        <v>Mid</v>
      </c>
      <c r="S84" s="9" t="str">
        <f>IF(Data!AP27="","",Data!AP27)</f>
        <v/>
      </c>
      <c r="T84" s="6" t="str">
        <f t="shared" si="28"/>
        <v/>
      </c>
      <c r="U84" s="93" t="str">
        <f>IF(Data!AQ27="","",Data!AQ27)</f>
        <v/>
      </c>
      <c r="V84" s="18" t="str">
        <f t="shared" si="29"/>
        <v/>
      </c>
      <c r="W84" s="94" t="str">
        <f>IF(Data!BJ27="","",Data!BJ27)</f>
        <v/>
      </c>
    </row>
    <row r="85" spans="1:23">
      <c r="A85" s="92" t="s">
        <v>33</v>
      </c>
      <c r="B85" s="18" t="s">
        <v>39</v>
      </c>
      <c r="C85" s="18" t="s">
        <v>121</v>
      </c>
      <c r="D85" s="18">
        <f>IFERROR(AVERAGE(Data!AS28:AU28),"")</f>
        <v>161.53333333333333</v>
      </c>
      <c r="E85" s="18">
        <f>IFERROR(AVERAGE(Data!AW28:AY28),"")</f>
        <v>69.833333333333329</v>
      </c>
      <c r="F85" s="18">
        <f t="shared" si="15"/>
        <v>26.763226058431297</v>
      </c>
      <c r="G85" s="18">
        <f>IFERROR(AVERAGE(Data!BB28:BC28),"")</f>
        <v>112</v>
      </c>
      <c r="H85" s="18">
        <f>IFERROR(AVERAGE(Data!BE28:BF28),"")</f>
        <v>75.5</v>
      </c>
      <c r="I85" s="18">
        <f>IFERROR(AVERAGE(Data!BH28:BI28),"")</f>
        <v>85</v>
      </c>
      <c r="J85" s="18">
        <f>IF(Data!BO28="","",Data!BO28)</f>
        <v>5.0999999999999996</v>
      </c>
      <c r="K85" s="6" t="str">
        <f t="shared" si="25"/>
        <v/>
      </c>
      <c r="L85" s="6" t="str">
        <f t="shared" si="22"/>
        <v/>
      </c>
      <c r="M85" s="6" t="str">
        <f t="shared" si="23"/>
        <v/>
      </c>
      <c r="N85" s="18" t="str">
        <f t="shared" si="26"/>
        <v/>
      </c>
      <c r="O85" s="18" t="str">
        <f t="shared" ref="O85:R85" si="47">O28</f>
        <v>Low</v>
      </c>
      <c r="P85" s="18" t="str">
        <f t="shared" si="47"/>
        <v>High</v>
      </c>
      <c r="Q85" s="18" t="str">
        <f t="shared" si="47"/>
        <v>Low</v>
      </c>
      <c r="R85" s="18" t="str">
        <f t="shared" si="47"/>
        <v>Mid</v>
      </c>
      <c r="S85" s="9">
        <f>IF(Data!AP28="","",Data!AP28)</f>
        <v>42802</v>
      </c>
      <c r="T85" s="6">
        <f t="shared" si="28"/>
        <v>3</v>
      </c>
      <c r="U85" s="93">
        <f>IF(Data!AQ28="","",Data!AQ28)</f>
        <v>0.58333333333333337</v>
      </c>
      <c r="V85" s="18" t="str">
        <f t="shared" si="29"/>
        <v>Afternoon</v>
      </c>
      <c r="W85" s="94" t="str">
        <f>IF(Data!BJ28="","",Data!BJ28)</f>
        <v>1A</v>
      </c>
    </row>
    <row r="86" spans="1:23">
      <c r="A86" s="92" t="s">
        <v>34</v>
      </c>
      <c r="B86" s="18" t="s">
        <v>39</v>
      </c>
      <c r="C86" s="18" t="s">
        <v>121</v>
      </c>
      <c r="D86" s="18" t="str">
        <f>IFERROR(AVERAGE(Data!AS29:AU29),"")</f>
        <v/>
      </c>
      <c r="E86" s="18" t="str">
        <f>IFERROR(AVERAGE(Data!AW29:AY29),"")</f>
        <v/>
      </c>
      <c r="F86" s="18" t="str">
        <f t="shared" si="15"/>
        <v/>
      </c>
      <c r="G86" s="18" t="str">
        <f>IFERROR(AVERAGE(Data!BB29:BC29),"")</f>
        <v/>
      </c>
      <c r="H86" s="18" t="str">
        <f>IFERROR(AVERAGE(Data!BE29:BF29),"")</f>
        <v/>
      </c>
      <c r="I86" s="18" t="str">
        <f>IFERROR(AVERAGE(Data!BH29:BI29),"")</f>
        <v/>
      </c>
      <c r="J86" s="18" t="str">
        <f>IF(Data!BO29="","",Data!BO29)</f>
        <v/>
      </c>
      <c r="K86" s="6" t="str">
        <f t="shared" si="25"/>
        <v/>
      </c>
      <c r="L86" s="6" t="str">
        <f t="shared" si="22"/>
        <v/>
      </c>
      <c r="M86" s="6" t="str">
        <f t="shared" si="23"/>
        <v/>
      </c>
      <c r="N86" s="18" t="str">
        <f t="shared" si="26"/>
        <v/>
      </c>
      <c r="O86" s="18" t="str">
        <f t="shared" ref="O86:R86" si="48">O29</f>
        <v>Mid</v>
      </c>
      <c r="P86" s="18" t="str">
        <f t="shared" si="48"/>
        <v>Mid</v>
      </c>
      <c r="Q86" s="18" t="str">
        <f t="shared" si="48"/>
        <v>Low</v>
      </c>
      <c r="R86" s="18" t="str">
        <f t="shared" si="48"/>
        <v>Mid</v>
      </c>
      <c r="S86" s="9" t="str">
        <f>IF(Data!AP29="","",Data!AP29)</f>
        <v/>
      </c>
      <c r="T86" s="6" t="str">
        <f t="shared" si="28"/>
        <v/>
      </c>
      <c r="U86" s="93" t="str">
        <f>IF(Data!AQ29="","",Data!AQ29)</f>
        <v/>
      </c>
      <c r="V86" s="18" t="str">
        <f t="shared" si="29"/>
        <v/>
      </c>
      <c r="W86" s="94" t="str">
        <f>IF(Data!BJ29="","",Data!BJ29)</f>
        <v/>
      </c>
    </row>
    <row r="87" spans="1:23">
      <c r="A87" s="92" t="s">
        <v>35</v>
      </c>
      <c r="B87" s="18" t="s">
        <v>39</v>
      </c>
      <c r="C87" s="18" t="s">
        <v>121</v>
      </c>
      <c r="D87" s="18">
        <f>IFERROR(AVERAGE(Data!AS30:AU30),"")</f>
        <v>156.93333333333334</v>
      </c>
      <c r="E87" s="18">
        <f>IFERROR(AVERAGE(Data!AW30:AY30),"")</f>
        <v>91.09999999999998</v>
      </c>
      <c r="F87" s="18">
        <f t="shared" si="15"/>
        <v>36.99031060491766</v>
      </c>
      <c r="G87" s="18">
        <f>IFERROR(AVERAGE(Data!BB30:BC30),"")</f>
        <v>113.5</v>
      </c>
      <c r="H87" s="18">
        <f>IFERROR(AVERAGE(Data!BE30:BF30),"")</f>
        <v>83</v>
      </c>
      <c r="I87" s="18">
        <f>IFERROR(AVERAGE(Data!BH30:BI30),"")</f>
        <v>65</v>
      </c>
      <c r="J87" s="18">
        <f>IF(Data!BO30="","",Data!BO30)</f>
        <v>5.2</v>
      </c>
      <c r="K87" s="6" t="str">
        <f t="shared" si="25"/>
        <v/>
      </c>
      <c r="L87" s="6" t="str">
        <f t="shared" si="22"/>
        <v/>
      </c>
      <c r="M87" s="6" t="str">
        <f t="shared" si="23"/>
        <v/>
      </c>
      <c r="N87" s="18" t="str">
        <f t="shared" si="26"/>
        <v/>
      </c>
      <c r="O87" s="18" t="str">
        <f t="shared" ref="O87:R87" si="49">O30</f>
        <v>High</v>
      </c>
      <c r="P87" s="18" t="str">
        <f t="shared" si="49"/>
        <v>High</v>
      </c>
      <c r="Q87" s="18" t="str">
        <f t="shared" si="49"/>
        <v>High</v>
      </c>
      <c r="R87" s="18" t="str">
        <f t="shared" si="49"/>
        <v>Mid</v>
      </c>
      <c r="S87" s="9">
        <f>IF(Data!AP30="","",Data!AP30)</f>
        <v>42802</v>
      </c>
      <c r="T87" s="6">
        <f t="shared" si="28"/>
        <v>3</v>
      </c>
      <c r="U87" s="93">
        <f>IF(Data!AQ30="","",Data!AQ30)</f>
        <v>0.60416666666666663</v>
      </c>
      <c r="V87" s="18" t="str">
        <f t="shared" si="29"/>
        <v>Afternoon</v>
      </c>
      <c r="W87" s="94" t="str">
        <f>IF(Data!BJ30="","",Data!BJ30)</f>
        <v>1B</v>
      </c>
    </row>
    <row r="88" spans="1:23">
      <c r="A88" s="92" t="s">
        <v>36</v>
      </c>
      <c r="B88" s="18" t="s">
        <v>39</v>
      </c>
      <c r="C88" s="18" t="s">
        <v>121</v>
      </c>
      <c r="D88" s="18">
        <f>IFERROR(AVERAGE(Data!AS31:AU31),"")</f>
        <v>174.73333333333335</v>
      </c>
      <c r="E88" s="18">
        <f>IFERROR(AVERAGE(Data!AW31:AY31),"")</f>
        <v>64</v>
      </c>
      <c r="F88" s="18">
        <f t="shared" si="15"/>
        <v>20.961794073372975</v>
      </c>
      <c r="G88" s="18">
        <f>IFERROR(AVERAGE(Data!BB31:BC31),"")</f>
        <v>99.5</v>
      </c>
      <c r="H88" s="18">
        <f>IFERROR(AVERAGE(Data!BE31:BF31),"")</f>
        <v>58.5</v>
      </c>
      <c r="I88" s="18">
        <f>IFERROR(AVERAGE(Data!BH31:BI31),"")</f>
        <v>72.5</v>
      </c>
      <c r="J88" s="18">
        <f>IF(Data!BO31="","",Data!BO31)</f>
        <v>5.2</v>
      </c>
      <c r="K88" s="6" t="str">
        <f t="shared" si="25"/>
        <v/>
      </c>
      <c r="L88" s="6" t="str">
        <f t="shared" si="22"/>
        <v/>
      </c>
      <c r="M88" s="6" t="str">
        <f t="shared" si="23"/>
        <v/>
      </c>
      <c r="N88" s="18" t="str">
        <f t="shared" si="26"/>
        <v/>
      </c>
      <c r="O88" s="18" t="str">
        <f t="shared" ref="O88:R88" si="50">O31</f>
        <v>Low</v>
      </c>
      <c r="P88" s="18" t="str">
        <f t="shared" si="50"/>
        <v>Low</v>
      </c>
      <c r="Q88" s="18" t="str">
        <f t="shared" si="50"/>
        <v>Low</v>
      </c>
      <c r="R88" s="18" t="str">
        <f t="shared" si="50"/>
        <v>High</v>
      </c>
      <c r="S88" s="9">
        <f>IF(Data!AP31="","",Data!AP31)</f>
        <v>42802</v>
      </c>
      <c r="T88" s="6">
        <f t="shared" si="28"/>
        <v>3</v>
      </c>
      <c r="U88" s="93">
        <f>IF(Data!AQ31="","",Data!AQ31)</f>
        <v>0.60416666666666663</v>
      </c>
      <c r="V88" s="18" t="str">
        <f t="shared" si="29"/>
        <v>Afternoon</v>
      </c>
      <c r="W88" s="94" t="str">
        <f>IF(Data!BJ31="","",Data!BJ31)</f>
        <v>1B</v>
      </c>
    </row>
    <row r="89" spans="1:23">
      <c r="A89" s="92" t="s">
        <v>67</v>
      </c>
      <c r="B89" s="18" t="s">
        <v>39</v>
      </c>
      <c r="C89" s="18" t="s">
        <v>121</v>
      </c>
      <c r="D89" s="18" t="str">
        <f>IFERROR(AVERAGE(Data!AS32:AU32),"")</f>
        <v/>
      </c>
      <c r="E89" s="18" t="str">
        <f>IFERROR(AVERAGE(Data!AW32:AY32),"")</f>
        <v/>
      </c>
      <c r="F89" s="18" t="str">
        <f t="shared" si="15"/>
        <v/>
      </c>
      <c r="G89" s="18" t="str">
        <f>IFERROR(AVERAGE(Data!BB32:BC32),"")</f>
        <v/>
      </c>
      <c r="H89" s="18" t="str">
        <f>IFERROR(AVERAGE(Data!BE32:BF32),"")</f>
        <v/>
      </c>
      <c r="I89" s="18" t="str">
        <f>IFERROR(AVERAGE(Data!BH32:BI32),"")</f>
        <v/>
      </c>
      <c r="J89" s="18" t="str">
        <f>IF(Data!BO32="","",Data!BO32)</f>
        <v/>
      </c>
      <c r="K89" s="6" t="str">
        <f t="shared" si="25"/>
        <v/>
      </c>
      <c r="L89" s="6" t="str">
        <f t="shared" si="22"/>
        <v/>
      </c>
      <c r="M89" s="6" t="str">
        <f t="shared" si="23"/>
        <v/>
      </c>
      <c r="N89" s="18" t="str">
        <f t="shared" si="26"/>
        <v/>
      </c>
      <c r="O89" s="18" t="str">
        <f t="shared" ref="O89:R89" si="51">O32</f>
        <v>High</v>
      </c>
      <c r="P89" s="18" t="str">
        <f t="shared" si="51"/>
        <v/>
      </c>
      <c r="Q89" s="18" t="str">
        <f t="shared" si="51"/>
        <v/>
      </c>
      <c r="R89" s="18" t="str">
        <f t="shared" si="51"/>
        <v>Low</v>
      </c>
      <c r="S89" s="9" t="str">
        <f>IF(Data!AP32="","",Data!AP32)</f>
        <v/>
      </c>
      <c r="T89" s="6" t="str">
        <f t="shared" si="28"/>
        <v/>
      </c>
      <c r="U89" s="93" t="str">
        <f>IF(Data!AQ32="","",Data!AQ32)</f>
        <v/>
      </c>
      <c r="V89" s="18" t="str">
        <f t="shared" si="29"/>
        <v/>
      </c>
      <c r="W89" s="94" t="str">
        <f>IF(Data!BJ32="","",Data!BJ32)</f>
        <v/>
      </c>
    </row>
    <row r="90" spans="1:23">
      <c r="A90" s="92" t="s">
        <v>37</v>
      </c>
      <c r="B90" s="18" t="s">
        <v>39</v>
      </c>
      <c r="C90" s="18" t="s">
        <v>121</v>
      </c>
      <c r="D90" s="18">
        <f>IFERROR(AVERAGE(Data!AS33:AU33),"")</f>
        <v>166.5</v>
      </c>
      <c r="E90" s="18">
        <f>IFERROR(AVERAGE(Data!AW33:AY33),"")</f>
        <v>57.4</v>
      </c>
      <c r="F90" s="18">
        <f t="shared" si="15"/>
        <v>20.705390074759443</v>
      </c>
      <c r="G90" s="18">
        <f>IFERROR(AVERAGE(Data!BB33:BC33),"")</f>
        <v>118.5</v>
      </c>
      <c r="H90" s="18">
        <f>IFERROR(AVERAGE(Data!BE33:BF33),"")</f>
        <v>80.5</v>
      </c>
      <c r="I90" s="18">
        <f>IFERROR(AVERAGE(Data!BH33:BI33),"")</f>
        <v>81</v>
      </c>
      <c r="J90" s="18">
        <f>IF(Data!BO33="","",Data!BO33)</f>
        <v>4.7</v>
      </c>
      <c r="K90" s="6" t="str">
        <f t="shared" si="25"/>
        <v/>
      </c>
      <c r="L90" s="6" t="str">
        <f t="shared" si="22"/>
        <v/>
      </c>
      <c r="M90" s="6" t="str">
        <f t="shared" si="23"/>
        <v/>
      </c>
      <c r="N90" s="18" t="str">
        <f t="shared" si="26"/>
        <v/>
      </c>
      <c r="O90" s="18" t="str">
        <f t="shared" ref="O90:R90" si="52">O33</f>
        <v>Low</v>
      </c>
      <c r="P90" s="18" t="str">
        <f t="shared" si="52"/>
        <v/>
      </c>
      <c r="Q90" s="18" t="str">
        <f t="shared" si="52"/>
        <v/>
      </c>
      <c r="R90" s="18" t="str">
        <f t="shared" si="52"/>
        <v>Low</v>
      </c>
      <c r="S90" s="9">
        <f>IF(Data!AP33="","",Data!AP33)</f>
        <v>42808</v>
      </c>
      <c r="T90" s="6">
        <f t="shared" si="28"/>
        <v>3</v>
      </c>
      <c r="U90" s="93">
        <f>IF(Data!AQ33="","",Data!AQ33)</f>
        <v>0.52083333333333337</v>
      </c>
      <c r="V90" s="18" t="str">
        <f t="shared" si="29"/>
        <v>Afternoon</v>
      </c>
      <c r="W90" s="94" t="str">
        <f>IF(Data!BJ33="","",Data!BJ33)</f>
        <v>1B</v>
      </c>
    </row>
    <row r="91" spans="1:23">
      <c r="A91" s="92" t="s">
        <v>57</v>
      </c>
      <c r="B91" s="18" t="s">
        <v>39</v>
      </c>
      <c r="C91" s="18" t="s">
        <v>121</v>
      </c>
      <c r="D91" s="18">
        <f>IFERROR(AVERAGE(Data!AS34:AU34),"")</f>
        <v>158.70000000000002</v>
      </c>
      <c r="E91" s="18">
        <f>IFERROR(AVERAGE(Data!AW34:AY34),"")</f>
        <v>64</v>
      </c>
      <c r="F91" s="18">
        <f t="shared" si="15"/>
        <v>25.411255359690358</v>
      </c>
      <c r="G91" s="18">
        <f>IFERROR(AVERAGE(Data!BB34:BC34),"")</f>
        <v>103.5</v>
      </c>
      <c r="H91" s="18">
        <f>IFERROR(AVERAGE(Data!BE34:BF34),"")</f>
        <v>63.5</v>
      </c>
      <c r="I91" s="18">
        <f>IFERROR(AVERAGE(Data!BH34:BI34),"")</f>
        <v>63.5</v>
      </c>
      <c r="J91" s="18">
        <f>IF(Data!BO34="","",Data!BO34)</f>
        <v>5.6</v>
      </c>
      <c r="K91" s="6" t="str">
        <f t="shared" si="25"/>
        <v/>
      </c>
      <c r="L91" s="6" t="str">
        <f t="shared" si="22"/>
        <v/>
      </c>
      <c r="M91" s="6" t="str">
        <f t="shared" si="23"/>
        <v/>
      </c>
      <c r="N91" s="18" t="str">
        <f t="shared" si="26"/>
        <v/>
      </c>
      <c r="O91" s="18" t="str">
        <f t="shared" ref="O91:R91" si="53">O34</f>
        <v>Low</v>
      </c>
      <c r="P91" s="18" t="str">
        <f t="shared" si="53"/>
        <v>Low</v>
      </c>
      <c r="Q91" s="18" t="str">
        <f t="shared" si="53"/>
        <v>Low</v>
      </c>
      <c r="R91" s="18" t="str">
        <f t="shared" si="53"/>
        <v>Mid</v>
      </c>
      <c r="S91" s="9">
        <f>IF(Data!AP34="","",Data!AP34)</f>
        <v>42815</v>
      </c>
      <c r="T91" s="6">
        <f t="shared" si="28"/>
        <v>3</v>
      </c>
      <c r="U91" s="93">
        <f>IF(Data!AQ34="","",Data!AQ34)</f>
        <v>0.52083333333333337</v>
      </c>
      <c r="V91" s="18" t="str">
        <f t="shared" si="29"/>
        <v>Afternoon</v>
      </c>
      <c r="W91" s="94" t="str">
        <f>IF(Data!BJ34="","",Data!BJ34)</f>
        <v>1A</v>
      </c>
    </row>
    <row r="92" spans="1:23">
      <c r="A92" s="92" t="s">
        <v>38</v>
      </c>
      <c r="B92" s="18" t="s">
        <v>39</v>
      </c>
      <c r="C92" s="18" t="s">
        <v>121</v>
      </c>
      <c r="D92" s="18">
        <f>IFERROR(AVERAGE(Data!AS35:AU35),"")</f>
        <v>157.53333333333333</v>
      </c>
      <c r="E92" s="18">
        <f>IFERROR(AVERAGE(Data!AW35:AY35),"")</f>
        <v>84.600000000000009</v>
      </c>
      <c r="F92" s="18">
        <f t="shared" si="15"/>
        <v>34.089877285396305</v>
      </c>
      <c r="G92" s="18">
        <f>IFERROR(AVERAGE(Data!BB35:BC35),"")</f>
        <v>119</v>
      </c>
      <c r="H92" s="18">
        <f>IFERROR(AVERAGE(Data!BE35:BF35),"")</f>
        <v>89</v>
      </c>
      <c r="I92" s="18">
        <f>IFERROR(AVERAGE(Data!BH35:BI35),"")</f>
        <v>75</v>
      </c>
      <c r="J92" s="18">
        <f>IF(Data!BO35="","",Data!BO35)</f>
        <v>5.4</v>
      </c>
      <c r="K92" s="6" t="str">
        <f t="shared" si="25"/>
        <v/>
      </c>
      <c r="L92" s="6" t="str">
        <f t="shared" si="22"/>
        <v/>
      </c>
      <c r="M92" s="6" t="str">
        <f t="shared" si="23"/>
        <v/>
      </c>
      <c r="N92" s="18" t="str">
        <f t="shared" si="26"/>
        <v/>
      </c>
      <c r="O92" s="18" t="str">
        <f t="shared" ref="O92:R92" si="54">O35</f>
        <v>Mid</v>
      </c>
      <c r="P92" s="18" t="str">
        <f t="shared" si="54"/>
        <v>High</v>
      </c>
      <c r="Q92" s="18" t="str">
        <f t="shared" si="54"/>
        <v>High</v>
      </c>
      <c r="R92" s="18" t="str">
        <f t="shared" si="54"/>
        <v>Low</v>
      </c>
      <c r="S92" s="9">
        <f>IF(Data!AP35="","",Data!AP35)</f>
        <v>42810</v>
      </c>
      <c r="T92" s="6">
        <f t="shared" si="28"/>
        <v>3</v>
      </c>
      <c r="U92" s="93">
        <f>IF(Data!AQ35="","",Data!AQ35)</f>
        <v>0.4375</v>
      </c>
      <c r="V92" s="18" t="str">
        <f t="shared" si="29"/>
        <v>Morning</v>
      </c>
      <c r="W92" s="94" t="str">
        <f>IF(Data!BJ35="","",Data!BJ35)</f>
        <v>1A</v>
      </c>
    </row>
    <row r="93" spans="1:23">
      <c r="A93" s="92" t="s">
        <v>40</v>
      </c>
      <c r="B93" s="18" t="s">
        <v>39</v>
      </c>
      <c r="C93" s="18" t="s">
        <v>121</v>
      </c>
      <c r="D93" s="18">
        <f>IFERROR(AVERAGE(Data!AS36:AU36),"")</f>
        <v>156.26666666666668</v>
      </c>
      <c r="E93" s="18">
        <f>IFERROR(AVERAGE(Data!AW36:AY36),"")</f>
        <v>65.2</v>
      </c>
      <c r="F93" s="18">
        <f t="shared" si="15"/>
        <v>26.700223648499104</v>
      </c>
      <c r="G93" s="18">
        <f>IFERROR(AVERAGE(Data!BB36:BC36),"")</f>
        <v>107.5</v>
      </c>
      <c r="H93" s="18">
        <f>IFERROR(AVERAGE(Data!BE36:BF36),"")</f>
        <v>68.5</v>
      </c>
      <c r="I93" s="18">
        <f>IFERROR(AVERAGE(Data!BH36:BI36),"")</f>
        <v>65.5</v>
      </c>
      <c r="J93" s="18">
        <f>IF(Data!BO36="","",Data!BO36)</f>
        <v>5.0999999999999996</v>
      </c>
      <c r="K93" s="6" t="str">
        <f t="shared" si="25"/>
        <v/>
      </c>
      <c r="L93" s="6" t="str">
        <f t="shared" si="22"/>
        <v/>
      </c>
      <c r="M93" s="6" t="str">
        <f t="shared" si="23"/>
        <v/>
      </c>
      <c r="N93" s="18" t="str">
        <f t="shared" si="26"/>
        <v/>
      </c>
      <c r="O93" s="18" t="str">
        <f t="shared" ref="O93:R93" si="55">O36</f>
        <v>Low</v>
      </c>
      <c r="P93" s="18" t="str">
        <f t="shared" si="55"/>
        <v>Mid</v>
      </c>
      <c r="Q93" s="18" t="str">
        <f t="shared" si="55"/>
        <v>Low</v>
      </c>
      <c r="R93" s="18" t="str">
        <f t="shared" si="55"/>
        <v>Low</v>
      </c>
      <c r="S93" s="9">
        <f>IF(Data!AP36="","",Data!AP36)</f>
        <v>42810</v>
      </c>
      <c r="T93" s="6">
        <f t="shared" si="28"/>
        <v>3</v>
      </c>
      <c r="U93" s="93">
        <f>IF(Data!AQ36="","",Data!AQ36)</f>
        <v>0.45833333333333331</v>
      </c>
      <c r="V93" s="18" t="str">
        <f t="shared" si="29"/>
        <v>Morning</v>
      </c>
      <c r="W93" s="94" t="str">
        <f>IF(Data!BJ36="","",Data!BJ36)</f>
        <v>1B</v>
      </c>
    </row>
    <row r="94" spans="1:23">
      <c r="A94" s="92" t="s">
        <v>41</v>
      </c>
      <c r="B94" s="18" t="s">
        <v>39</v>
      </c>
      <c r="C94" s="18" t="s">
        <v>121</v>
      </c>
      <c r="D94" s="18">
        <f>IFERROR(AVERAGE(Data!AS37:AU37),"")</f>
        <v>155.33333333333334</v>
      </c>
      <c r="E94" s="18">
        <f>IFERROR(AVERAGE(Data!AW37:AY37),"")</f>
        <v>72.7</v>
      </c>
      <c r="F94" s="18">
        <f t="shared" si="15"/>
        <v>30.130413159203517</v>
      </c>
      <c r="G94" s="18">
        <f>IFERROR(AVERAGE(Data!BB37:BC37),"")</f>
        <v>103.5</v>
      </c>
      <c r="H94" s="18">
        <f>IFERROR(AVERAGE(Data!BE37:BF37),"")</f>
        <v>71.5</v>
      </c>
      <c r="I94" s="18">
        <f>IFERROR(AVERAGE(Data!BH37:BI37),"")</f>
        <v>74.5</v>
      </c>
      <c r="J94" s="18">
        <f>IF(Data!BO37="","",Data!BO37)</f>
        <v>5.8</v>
      </c>
      <c r="K94" s="6" t="str">
        <f t="shared" si="25"/>
        <v/>
      </c>
      <c r="L94" s="6" t="str">
        <f t="shared" si="22"/>
        <v/>
      </c>
      <c r="M94" s="6" t="str">
        <f t="shared" si="23"/>
        <v/>
      </c>
      <c r="N94" s="18" t="str">
        <f t="shared" si="26"/>
        <v/>
      </c>
      <c r="O94" s="18" t="str">
        <f t="shared" ref="O94:R94" si="56">O37</f>
        <v>Mid</v>
      </c>
      <c r="P94" s="18" t="str">
        <f t="shared" si="56"/>
        <v>Mid</v>
      </c>
      <c r="Q94" s="18" t="str">
        <f t="shared" si="56"/>
        <v>Mid</v>
      </c>
      <c r="R94" s="18" t="str">
        <f t="shared" si="56"/>
        <v>High</v>
      </c>
      <c r="S94" s="9">
        <f>IF(Data!AP37="","",Data!AP37)</f>
        <v>42810</v>
      </c>
      <c r="T94" s="6">
        <f t="shared" si="28"/>
        <v>3</v>
      </c>
      <c r="U94" s="93">
        <f>IF(Data!AQ37="","",Data!AQ37)</f>
        <v>0.5</v>
      </c>
      <c r="V94" s="18" t="str">
        <f t="shared" si="29"/>
        <v>Afternoon</v>
      </c>
      <c r="W94" s="94" t="str">
        <f>IF(Data!BJ37="","",Data!BJ37)</f>
        <v>1A</v>
      </c>
    </row>
    <row r="95" spans="1:23">
      <c r="A95" s="92" t="s">
        <v>42</v>
      </c>
      <c r="B95" s="18" t="s">
        <v>39</v>
      </c>
      <c r="C95" s="18" t="s">
        <v>121</v>
      </c>
      <c r="D95" s="18">
        <f>IFERROR(AVERAGE(Data!AS38:AU38),"")</f>
        <v>150.6</v>
      </c>
      <c r="E95" s="18">
        <f>IFERROR(AVERAGE(Data!AW38:AY38),"")</f>
        <v>83.3</v>
      </c>
      <c r="F95" s="18">
        <f t="shared" si="15"/>
        <v>36.727812080584258</v>
      </c>
      <c r="G95" s="18">
        <f>IFERROR(AVERAGE(Data!BB38:BC38),"")</f>
        <v>109.5</v>
      </c>
      <c r="H95" s="18">
        <f>IFERROR(AVERAGE(Data!BE38:BF38),"")</f>
        <v>78</v>
      </c>
      <c r="I95" s="18">
        <f>IFERROR(AVERAGE(Data!BH38:BI38),"")</f>
        <v>66.5</v>
      </c>
      <c r="J95" s="18">
        <f>IF(Data!BO38="","",Data!BO38)</f>
        <v>5.5</v>
      </c>
      <c r="K95" s="6" t="str">
        <f t="shared" si="25"/>
        <v/>
      </c>
      <c r="L95" s="6" t="str">
        <f t="shared" si="22"/>
        <v/>
      </c>
      <c r="M95" s="6" t="str">
        <f t="shared" si="23"/>
        <v/>
      </c>
      <c r="N95" s="18" t="str">
        <f t="shared" si="26"/>
        <v/>
      </c>
      <c r="O95" s="18" t="str">
        <f t="shared" ref="O95:R95" si="57">O38</f>
        <v>High</v>
      </c>
      <c r="P95" s="18" t="str">
        <f t="shared" si="57"/>
        <v>High</v>
      </c>
      <c r="Q95" s="18" t="str">
        <f t="shared" si="57"/>
        <v>High</v>
      </c>
      <c r="R95" s="18" t="str">
        <f t="shared" si="57"/>
        <v>Mid</v>
      </c>
      <c r="S95" s="9">
        <f>IF(Data!AP38="","",Data!AP38)</f>
        <v>42810</v>
      </c>
      <c r="T95" s="6">
        <f t="shared" si="28"/>
        <v>3</v>
      </c>
      <c r="U95" s="93">
        <f>IF(Data!AQ38="","",Data!AQ38)</f>
        <v>0.5</v>
      </c>
      <c r="V95" s="18" t="str">
        <f t="shared" si="29"/>
        <v>Afternoon</v>
      </c>
      <c r="W95" s="94" t="str">
        <f>IF(Data!BJ38="","",Data!BJ38)</f>
        <v>1B</v>
      </c>
    </row>
    <row r="96" spans="1:23">
      <c r="A96" s="92" t="s">
        <v>43</v>
      </c>
      <c r="B96" s="18" t="s">
        <v>39</v>
      </c>
      <c r="C96" s="18" t="s">
        <v>121</v>
      </c>
      <c r="D96" s="18">
        <f>IFERROR(AVERAGE(Data!AS39:AU39),"")</f>
        <v>158.73333333333332</v>
      </c>
      <c r="E96" s="18">
        <f>IFERROR(AVERAGE(Data!AW39:AY39),"")</f>
        <v>96.09999999999998</v>
      </c>
      <c r="F96" s="18">
        <f t="shared" si="15"/>
        <v>38.140564362169286</v>
      </c>
      <c r="G96" s="18">
        <f>IFERROR(AVERAGE(Data!BB39:BC39),"")</f>
        <v>116.5</v>
      </c>
      <c r="H96" s="18">
        <f>IFERROR(AVERAGE(Data!BE39:BF39),"")</f>
        <v>87</v>
      </c>
      <c r="I96" s="18">
        <f>IFERROR(AVERAGE(Data!BH39:BI39),"")</f>
        <v>83.5</v>
      </c>
      <c r="J96" s="18">
        <f>IF(Data!BO39="","",Data!BO39)</f>
        <v>5.4</v>
      </c>
      <c r="K96" s="6" t="str">
        <f t="shared" si="25"/>
        <v/>
      </c>
      <c r="L96" s="6" t="str">
        <f t="shared" si="22"/>
        <v/>
      </c>
      <c r="M96" s="6" t="str">
        <f t="shared" si="23"/>
        <v/>
      </c>
      <c r="N96" s="18" t="str">
        <f t="shared" si="26"/>
        <v/>
      </c>
      <c r="O96" s="18" t="str">
        <f t="shared" ref="O96:R96" si="58">O39</f>
        <v>High</v>
      </c>
      <c r="P96" s="18" t="str">
        <f t="shared" si="58"/>
        <v>Mid</v>
      </c>
      <c r="Q96" s="18" t="str">
        <f t="shared" si="58"/>
        <v>High</v>
      </c>
      <c r="R96" s="18" t="str">
        <f t="shared" si="58"/>
        <v>High</v>
      </c>
      <c r="S96" s="9">
        <f>IF(Data!AP39="","",Data!AP39)</f>
        <v>42810</v>
      </c>
      <c r="T96" s="6">
        <f t="shared" si="28"/>
        <v>3</v>
      </c>
      <c r="U96" s="93">
        <f>IF(Data!AQ39="","",Data!AQ39)</f>
        <v>0.47916666666666669</v>
      </c>
      <c r="V96" s="18" t="str">
        <f t="shared" si="29"/>
        <v>Morning</v>
      </c>
      <c r="W96" s="94" t="str">
        <f>IF(Data!BJ39="","",Data!BJ39)</f>
        <v>1B</v>
      </c>
    </row>
    <row r="97" spans="1:23">
      <c r="A97" s="92" t="s">
        <v>44</v>
      </c>
      <c r="B97" s="18" t="s">
        <v>39</v>
      </c>
      <c r="C97" s="18" t="s">
        <v>121</v>
      </c>
      <c r="D97" s="18">
        <f>IFERROR(AVERAGE(Data!AS40:AU40),"")</f>
        <v>149.5</v>
      </c>
      <c r="E97" s="18">
        <f>IFERROR(AVERAGE(Data!AW40:AY40),"")</f>
        <v>71.099999999999994</v>
      </c>
      <c r="F97" s="18">
        <f t="shared" si="15"/>
        <v>31.811724701065977</v>
      </c>
      <c r="G97" s="18">
        <f>IFERROR(AVERAGE(Data!BB40:BC40),"")</f>
        <v>113</v>
      </c>
      <c r="H97" s="18">
        <f>IFERROR(AVERAGE(Data!BE40:BF40),"")</f>
        <v>80</v>
      </c>
      <c r="I97" s="18">
        <f>IFERROR(AVERAGE(Data!BH40:BI40),"")</f>
        <v>61</v>
      </c>
      <c r="J97" s="18">
        <f>IF(Data!BO40="","",Data!BO40)</f>
        <v>5</v>
      </c>
      <c r="K97" s="6" t="str">
        <f t="shared" si="25"/>
        <v/>
      </c>
      <c r="L97" s="6" t="str">
        <f t="shared" si="22"/>
        <v/>
      </c>
      <c r="M97" s="6" t="str">
        <f t="shared" si="23"/>
        <v/>
      </c>
      <c r="N97" s="18" t="str">
        <f t="shared" si="26"/>
        <v/>
      </c>
      <c r="O97" s="18" t="str">
        <f t="shared" ref="O97:R97" si="59">O40</f>
        <v>Mid</v>
      </c>
      <c r="P97" s="18" t="str">
        <f t="shared" si="59"/>
        <v>Mid</v>
      </c>
      <c r="Q97" s="18" t="str">
        <f t="shared" si="59"/>
        <v>Mid</v>
      </c>
      <c r="R97" s="18" t="str">
        <f t="shared" si="59"/>
        <v>Low</v>
      </c>
      <c r="S97" s="9">
        <f>IF(Data!AP40="","",Data!AP40)</f>
        <v>42810</v>
      </c>
      <c r="T97" s="6">
        <f t="shared" si="28"/>
        <v>3</v>
      </c>
      <c r="U97" s="93">
        <f>IF(Data!AQ40="","",Data!AQ40)</f>
        <v>0.4375</v>
      </c>
      <c r="V97" s="18" t="str">
        <f t="shared" si="29"/>
        <v>Morning</v>
      </c>
      <c r="W97" s="94" t="str">
        <f>IF(Data!BJ40="","",Data!BJ40)</f>
        <v>1A</v>
      </c>
    </row>
    <row r="98" spans="1:23">
      <c r="A98" s="92" t="s">
        <v>45</v>
      </c>
      <c r="B98" s="18" t="s">
        <v>39</v>
      </c>
      <c r="C98" s="18" t="s">
        <v>121</v>
      </c>
      <c r="D98" s="18">
        <f>IFERROR(AVERAGE(Data!AS41:AU41),"")</f>
        <v>153.66666666666666</v>
      </c>
      <c r="E98" s="18">
        <f>IFERROR(AVERAGE(Data!AW41:AY41),"")</f>
        <v>78.3</v>
      </c>
      <c r="F98" s="18">
        <f t="shared" si="15"/>
        <v>33.159076044249744</v>
      </c>
      <c r="G98" s="18">
        <f>IFERROR(AVERAGE(Data!BB41:BC41),"")</f>
        <v>110.5</v>
      </c>
      <c r="H98" s="18">
        <f>IFERROR(AVERAGE(Data!BE41:BF41),"")</f>
        <v>79.5</v>
      </c>
      <c r="I98" s="18">
        <f>IFERROR(AVERAGE(Data!BH41:BI41),"")</f>
        <v>66</v>
      </c>
      <c r="J98" s="18">
        <f>IF(Data!BO41="","",Data!BO41)</f>
        <v>4.8</v>
      </c>
      <c r="K98" s="6" t="str">
        <f t="shared" si="25"/>
        <v/>
      </c>
      <c r="L98" s="6" t="str">
        <f t="shared" ref="L98:L115" si="60">IFERROR(VLOOKUP($A98,AdultWebneers,MATCH("Ethnicity_Code",AdultHeader,0),FALSE),"")</f>
        <v/>
      </c>
      <c r="M98" s="6" t="str">
        <f t="shared" ref="M98:M161" si="61">IFERROR(VLOOKUP($A98,AdultWebneers,MATCH(M$1,AdultHeader,0),FALSE),"")</f>
        <v/>
      </c>
      <c r="N98" s="18" t="str">
        <f t="shared" si="26"/>
        <v/>
      </c>
      <c r="O98" s="18" t="str">
        <f t="shared" ref="O98:R98" si="62">O41</f>
        <v>Mid</v>
      </c>
      <c r="P98" s="18" t="str">
        <f t="shared" si="62"/>
        <v>Low</v>
      </c>
      <c r="Q98" s="18" t="str">
        <f t="shared" si="62"/>
        <v>Mid</v>
      </c>
      <c r="R98" s="18" t="str">
        <f t="shared" si="62"/>
        <v>Low</v>
      </c>
      <c r="S98" s="9">
        <f>IF(Data!AP41="","",Data!AP41)</f>
        <v>42810</v>
      </c>
      <c r="T98" s="6">
        <f t="shared" si="28"/>
        <v>3</v>
      </c>
      <c r="U98" s="93">
        <f>IF(Data!AQ41="","",Data!AQ41)</f>
        <v>0.45833333333333331</v>
      </c>
      <c r="V98" s="18" t="str">
        <f t="shared" si="29"/>
        <v>Morning</v>
      </c>
      <c r="W98" s="94" t="str">
        <f>IF(Data!BJ41="","",Data!BJ41)</f>
        <v>1B</v>
      </c>
    </row>
    <row r="99" spans="1:23">
      <c r="A99" s="92" t="s">
        <v>46</v>
      </c>
      <c r="B99" s="18" t="s">
        <v>39</v>
      </c>
      <c r="C99" s="18" t="s">
        <v>121</v>
      </c>
      <c r="D99" s="18">
        <f>IFERROR(AVERAGE(Data!AS42:AU42),"")</f>
        <v>156.06666666666669</v>
      </c>
      <c r="E99" s="18">
        <f>IFERROR(AVERAGE(Data!AW42:AY42),"")</f>
        <v>74</v>
      </c>
      <c r="F99" s="18">
        <f t="shared" si="15"/>
        <v>30.381653787460895</v>
      </c>
      <c r="G99" s="18">
        <f>IFERROR(AVERAGE(Data!BB42:BC42),"")</f>
        <v>104</v>
      </c>
      <c r="H99" s="18">
        <f>IFERROR(AVERAGE(Data!BE42:BF42),"")</f>
        <v>78</v>
      </c>
      <c r="I99" s="18">
        <f>IFERROR(AVERAGE(Data!BH42:BI42),"")</f>
        <v>78</v>
      </c>
      <c r="J99" s="18">
        <f>IF(Data!BO42="","",Data!BO42)</f>
        <v>4.9000000000000004</v>
      </c>
      <c r="K99" s="6" t="str">
        <f t="shared" ref="K99:K115" si="63">IFERROR(VLOOKUP(A99,AdultWebneers,MATCH(K$1,AdultHeader,0),FALSE),"")</f>
        <v/>
      </c>
      <c r="L99" s="6" t="str">
        <f t="shared" si="60"/>
        <v/>
      </c>
      <c r="M99" s="6" t="str">
        <f t="shared" si="61"/>
        <v/>
      </c>
      <c r="N99" s="18" t="str">
        <f t="shared" si="26"/>
        <v/>
      </c>
      <c r="O99" s="18" t="str">
        <f t="shared" ref="O99:R99" si="64">O42</f>
        <v>Low</v>
      </c>
      <c r="P99" s="18" t="str">
        <f t="shared" si="64"/>
        <v>High</v>
      </c>
      <c r="Q99" s="18" t="str">
        <f t="shared" si="64"/>
        <v>High</v>
      </c>
      <c r="R99" s="18" t="str">
        <f t="shared" si="64"/>
        <v>Low</v>
      </c>
      <c r="S99" s="9">
        <f>IF(Data!AP42="","",Data!AP42)</f>
        <v>42810</v>
      </c>
      <c r="T99" s="6">
        <f t="shared" si="28"/>
        <v>3</v>
      </c>
      <c r="U99" s="93">
        <f>IF(Data!AQ42="","",Data!AQ42)</f>
        <v>0.47916666666666669</v>
      </c>
      <c r="V99" s="18" t="str">
        <f t="shared" si="29"/>
        <v>Morning</v>
      </c>
      <c r="W99" s="94" t="str">
        <f>IF(Data!BJ42="","",Data!BJ42)</f>
        <v>1A</v>
      </c>
    </row>
    <row r="100" spans="1:23">
      <c r="A100" s="92" t="s">
        <v>47</v>
      </c>
      <c r="B100" s="18" t="s">
        <v>39</v>
      </c>
      <c r="C100" s="18" t="s">
        <v>121</v>
      </c>
      <c r="D100" s="18">
        <f>IFERROR(AVERAGE(Data!AS43:AU43),"")</f>
        <v>158.36666666666667</v>
      </c>
      <c r="E100" s="18">
        <f>IFERROR(AVERAGE(Data!AW43:AY43),"")</f>
        <v>60.1</v>
      </c>
      <c r="F100" s="18">
        <f t="shared" si="15"/>
        <v>23.963316322730979</v>
      </c>
      <c r="G100" s="18">
        <f>IFERROR(AVERAGE(Data!BB43:BC43),"")</f>
        <v>94.5</v>
      </c>
      <c r="H100" s="18">
        <f>IFERROR(AVERAGE(Data!BE43:BF43),"")</f>
        <v>75</v>
      </c>
      <c r="I100" s="18">
        <f>IFERROR(AVERAGE(Data!BH43:BI43),"")</f>
        <v>81.5</v>
      </c>
      <c r="J100" s="18">
        <f>IF(Data!BO43="","",Data!BO43)</f>
        <v>4.8</v>
      </c>
      <c r="K100" s="6" t="str">
        <f t="shared" si="63"/>
        <v/>
      </c>
      <c r="L100" s="6" t="str">
        <f t="shared" si="60"/>
        <v/>
      </c>
      <c r="M100" s="6" t="str">
        <f t="shared" si="61"/>
        <v/>
      </c>
      <c r="N100" s="18" t="str">
        <f t="shared" si="26"/>
        <v/>
      </c>
      <c r="O100" s="18" t="str">
        <f t="shared" ref="O100:R100" si="65">O43</f>
        <v>Low</v>
      </c>
      <c r="P100" s="18" t="str">
        <f t="shared" si="65"/>
        <v>Low</v>
      </c>
      <c r="Q100" s="18" t="str">
        <f t="shared" si="65"/>
        <v>Low</v>
      </c>
      <c r="R100" s="18" t="str">
        <f t="shared" si="65"/>
        <v>Mid</v>
      </c>
      <c r="S100" s="9">
        <f>IF(Data!AP43="","",Data!AP43)</f>
        <v>42810</v>
      </c>
      <c r="T100" s="6">
        <f t="shared" si="28"/>
        <v>3</v>
      </c>
      <c r="U100" s="93">
        <f>IF(Data!AQ43="","",Data!AQ43)</f>
        <v>0.4375</v>
      </c>
      <c r="V100" s="18" t="str">
        <f t="shared" si="29"/>
        <v>Morning</v>
      </c>
      <c r="W100" s="94" t="str">
        <f>IF(Data!BJ43="","",Data!BJ43)</f>
        <v>1B</v>
      </c>
    </row>
    <row r="101" spans="1:23">
      <c r="A101" s="92" t="s">
        <v>48</v>
      </c>
      <c r="B101" s="18" t="s">
        <v>39</v>
      </c>
      <c r="C101" s="18" t="s">
        <v>121</v>
      </c>
      <c r="D101" s="18">
        <f>IFERROR(AVERAGE(Data!AS44:AU44),"")</f>
        <v>161.23333333333335</v>
      </c>
      <c r="E101" s="18">
        <f>IFERROR(AVERAGE(Data!AW44:AY44),"")</f>
        <v>121.40000000000002</v>
      </c>
      <c r="F101" s="18">
        <f t="shared" si="15"/>
        <v>46.699154906003528</v>
      </c>
      <c r="G101" s="18">
        <f>IFERROR(AVERAGE(Data!BB44:BC44),"")</f>
        <v>128.5</v>
      </c>
      <c r="H101" s="18">
        <f>IFERROR(AVERAGE(Data!BE44:BF44),"")</f>
        <v>102.5</v>
      </c>
      <c r="I101" s="18">
        <f>IFERROR(AVERAGE(Data!BH44:BI44),"")</f>
        <v>90</v>
      </c>
      <c r="J101" s="18">
        <f>IF(Data!BO44="","",Data!BO44)</f>
        <v>5</v>
      </c>
      <c r="K101" s="6" t="str">
        <f t="shared" si="63"/>
        <v/>
      </c>
      <c r="L101" s="6" t="str">
        <f t="shared" si="60"/>
        <v/>
      </c>
      <c r="M101" s="6" t="str">
        <f t="shared" si="61"/>
        <v/>
      </c>
      <c r="N101" s="18" t="str">
        <f t="shared" si="26"/>
        <v/>
      </c>
      <c r="O101" s="18" t="str">
        <f t="shared" ref="O101:R101" si="66">O44</f>
        <v>High</v>
      </c>
      <c r="P101" s="18" t="str">
        <f t="shared" si="66"/>
        <v>High</v>
      </c>
      <c r="Q101" s="18" t="str">
        <f t="shared" si="66"/>
        <v>High</v>
      </c>
      <c r="R101" s="18" t="str">
        <f t="shared" si="66"/>
        <v>Low</v>
      </c>
      <c r="S101" s="9">
        <f>IF(Data!AP44="","",Data!AP44)</f>
        <v>42811</v>
      </c>
      <c r="T101" s="6">
        <f t="shared" si="28"/>
        <v>3</v>
      </c>
      <c r="U101" s="93">
        <f>IF(Data!AQ44="","",Data!AQ44)</f>
        <v>0.52083333333333337</v>
      </c>
      <c r="V101" s="18" t="str">
        <f t="shared" si="29"/>
        <v>Afternoon</v>
      </c>
      <c r="W101" s="94" t="str">
        <f>IF(Data!BJ44="","",Data!BJ44)</f>
        <v>1A</v>
      </c>
    </row>
    <row r="102" spans="1:23">
      <c r="A102" s="92" t="s">
        <v>49</v>
      </c>
      <c r="B102" s="18" t="s">
        <v>39</v>
      </c>
      <c r="C102" s="18" t="s">
        <v>121</v>
      </c>
      <c r="D102" s="18">
        <f>IFERROR(AVERAGE(Data!AS45:AU45),"")</f>
        <v>154.06666666666666</v>
      </c>
      <c r="E102" s="18">
        <f>IFERROR(AVERAGE(Data!AW45:AY45),"")</f>
        <v>63.5</v>
      </c>
      <c r="F102" s="18">
        <f t="shared" si="15"/>
        <v>26.752005955750171</v>
      </c>
      <c r="G102" s="18">
        <f>IFERROR(AVERAGE(Data!BB45:BC45),"")</f>
        <v>108</v>
      </c>
      <c r="H102" s="18">
        <f>IFERROR(AVERAGE(Data!BE45:BF45),"")</f>
        <v>72.5</v>
      </c>
      <c r="I102" s="18">
        <f>IFERROR(AVERAGE(Data!BH45:BI45),"")</f>
        <v>73.5</v>
      </c>
      <c r="J102" s="18">
        <f>IF(Data!BO45="","",Data!BO45)</f>
        <v>5.6</v>
      </c>
      <c r="K102" s="6" t="str">
        <f t="shared" si="63"/>
        <v/>
      </c>
      <c r="L102" s="6" t="str">
        <f t="shared" si="60"/>
        <v/>
      </c>
      <c r="M102" s="6" t="str">
        <f t="shared" si="61"/>
        <v/>
      </c>
      <c r="N102" s="18" t="str">
        <f t="shared" si="26"/>
        <v/>
      </c>
      <c r="O102" s="18" t="str">
        <f t="shared" ref="O102:R102" si="67">O45</f>
        <v>Low</v>
      </c>
      <c r="P102" s="18" t="str">
        <f t="shared" si="67"/>
        <v>Low</v>
      </c>
      <c r="Q102" s="18" t="str">
        <f t="shared" si="67"/>
        <v>Low</v>
      </c>
      <c r="R102" s="18" t="str">
        <f t="shared" si="67"/>
        <v>High</v>
      </c>
      <c r="S102" s="9">
        <f>IF(Data!AP45="","",Data!AP45)</f>
        <v>42811</v>
      </c>
      <c r="T102" s="6">
        <f t="shared" si="28"/>
        <v>3</v>
      </c>
      <c r="U102" s="93">
        <f>IF(Data!AQ45="","",Data!AQ45)</f>
        <v>0.47916666666666669</v>
      </c>
      <c r="V102" s="18" t="str">
        <f t="shared" si="29"/>
        <v>Morning</v>
      </c>
      <c r="W102" s="94" t="str">
        <f>IF(Data!BJ45="","",Data!BJ45)</f>
        <v>1B</v>
      </c>
    </row>
    <row r="103" spans="1:23">
      <c r="A103" s="92" t="s">
        <v>50</v>
      </c>
      <c r="B103" s="18" t="s">
        <v>39</v>
      </c>
      <c r="C103" s="18" t="s">
        <v>121</v>
      </c>
      <c r="D103" s="18">
        <f>IFERROR(AVERAGE(Data!AS46:AU46),"")</f>
        <v>165.06666666666666</v>
      </c>
      <c r="E103" s="18">
        <f>IFERROR(AVERAGE(Data!AW46:AY46),"")</f>
        <v>82.8</v>
      </c>
      <c r="F103" s="18">
        <f t="shared" si="15"/>
        <v>30.388661685296778</v>
      </c>
      <c r="G103" s="18">
        <f>IFERROR(AVERAGE(Data!BB46:BC46),"")</f>
        <v>111</v>
      </c>
      <c r="H103" s="18">
        <f>IFERROR(AVERAGE(Data!BE46:BF46),"")</f>
        <v>75</v>
      </c>
      <c r="I103" s="18">
        <f>IFERROR(AVERAGE(Data!BH46:BI46),"")</f>
        <v>57</v>
      </c>
      <c r="J103" s="18">
        <f>IF(Data!BO46="","",Data!BO46)</f>
        <v>5.6</v>
      </c>
      <c r="K103" s="6" t="str">
        <f t="shared" si="63"/>
        <v/>
      </c>
      <c r="L103" s="6" t="str">
        <f t="shared" si="60"/>
        <v/>
      </c>
      <c r="M103" s="6" t="str">
        <f t="shared" si="61"/>
        <v/>
      </c>
      <c r="N103" s="18" t="str">
        <f t="shared" si="26"/>
        <v/>
      </c>
      <c r="O103" s="18" t="str">
        <f t="shared" ref="O103:R103" si="68">O46</f>
        <v>Mid</v>
      </c>
      <c r="P103" s="18" t="str">
        <f t="shared" si="68"/>
        <v>Mid</v>
      </c>
      <c r="Q103" s="18" t="str">
        <f t="shared" si="68"/>
        <v>High</v>
      </c>
      <c r="R103" s="18" t="str">
        <f t="shared" si="68"/>
        <v>High</v>
      </c>
      <c r="S103" s="9">
        <f>IF(Data!AP46="","",Data!AP46)</f>
        <v>42810</v>
      </c>
      <c r="T103" s="6">
        <f t="shared" si="28"/>
        <v>3</v>
      </c>
      <c r="U103" s="93">
        <f>IF(Data!AQ46="","",Data!AQ46)</f>
        <v>0.48680555555555555</v>
      </c>
      <c r="V103" s="18" t="str">
        <f t="shared" si="29"/>
        <v>Morning</v>
      </c>
      <c r="W103" s="94" t="str">
        <f>IF(Data!BJ46="","",Data!BJ46)</f>
        <v>1A</v>
      </c>
    </row>
    <row r="104" spans="1:23">
      <c r="A104" s="92" t="s">
        <v>51</v>
      </c>
      <c r="B104" s="18" t="s">
        <v>39</v>
      </c>
      <c r="C104" s="18" t="s">
        <v>121</v>
      </c>
      <c r="D104" s="18">
        <f>IFERROR(AVERAGE(Data!AS47:AU47),"")</f>
        <v>154.93333333333331</v>
      </c>
      <c r="E104" s="18">
        <f>IFERROR(AVERAGE(Data!AW47:AY47),"")</f>
        <v>65</v>
      </c>
      <c r="F104" s="18">
        <f t="shared" si="15"/>
        <v>27.078439156182153</v>
      </c>
      <c r="G104" s="18">
        <f>IFERROR(AVERAGE(Data!BB47:BC47),"")</f>
        <v>101.5</v>
      </c>
      <c r="H104" s="18">
        <f>IFERROR(AVERAGE(Data!BE47:BF47),"")</f>
        <v>72.5</v>
      </c>
      <c r="I104" s="18">
        <f>IFERROR(AVERAGE(Data!BH47:BI47),"")</f>
        <v>85.5</v>
      </c>
      <c r="J104" s="18">
        <f>IF(Data!BO47="","",Data!BO47)</f>
        <v>5.3</v>
      </c>
      <c r="K104" s="6" t="str">
        <f t="shared" si="63"/>
        <v/>
      </c>
      <c r="L104" s="6" t="str">
        <f t="shared" si="60"/>
        <v/>
      </c>
      <c r="M104" s="6" t="str">
        <f t="shared" si="61"/>
        <v/>
      </c>
      <c r="N104" s="18" t="str">
        <f t="shared" si="26"/>
        <v/>
      </c>
      <c r="O104" s="18" t="str">
        <f t="shared" ref="O104:R104" si="69">O47</f>
        <v>Low</v>
      </c>
      <c r="P104" s="18" t="str">
        <f t="shared" si="69"/>
        <v>Mid</v>
      </c>
      <c r="Q104" s="18" t="str">
        <f t="shared" si="69"/>
        <v>Mid</v>
      </c>
      <c r="R104" s="18" t="str">
        <f t="shared" si="69"/>
        <v>Low</v>
      </c>
      <c r="S104" s="9">
        <f>IF(Data!AP47="","",Data!AP47)</f>
        <v>42811</v>
      </c>
      <c r="T104" s="6">
        <f t="shared" si="28"/>
        <v>3</v>
      </c>
      <c r="U104" s="93">
        <f>IF(Data!AQ47="","",Data!AQ47)</f>
        <v>0.4375</v>
      </c>
      <c r="V104" s="18" t="str">
        <f t="shared" si="29"/>
        <v>Morning</v>
      </c>
      <c r="W104" s="94" t="str">
        <f>IF(Data!BJ47="","",Data!BJ47)</f>
        <v>1B</v>
      </c>
    </row>
    <row r="105" spans="1:23">
      <c r="A105" s="92" t="s">
        <v>52</v>
      </c>
      <c r="B105" s="18" t="s">
        <v>39</v>
      </c>
      <c r="C105" s="18" t="s">
        <v>121</v>
      </c>
      <c r="D105" s="18">
        <f>IFERROR(AVERAGE(Data!AS48:AU48),"")</f>
        <v>185.13333333333335</v>
      </c>
      <c r="E105" s="18">
        <f>IFERROR(AVERAGE(Data!AW48:AY48),"")</f>
        <v>126.09999999999998</v>
      </c>
      <c r="F105" s="18">
        <f t="shared" si="15"/>
        <v>36.791360277312634</v>
      </c>
      <c r="G105" s="18">
        <f>IFERROR(AVERAGE(Data!BB48:BC48),"")</f>
        <v>130</v>
      </c>
      <c r="H105" s="18">
        <f>IFERROR(AVERAGE(Data!BE48:BF48),"")</f>
        <v>81</v>
      </c>
      <c r="I105" s="18">
        <f>IFERROR(AVERAGE(Data!BH48:BI48),"")</f>
        <v>83.5</v>
      </c>
      <c r="J105" s="18">
        <f>IF(Data!BO48="","",Data!BO48)</f>
        <v>7</v>
      </c>
      <c r="K105" s="6" t="str">
        <f t="shared" si="63"/>
        <v/>
      </c>
      <c r="L105" s="6" t="str">
        <f t="shared" si="60"/>
        <v/>
      </c>
      <c r="M105" s="6" t="str">
        <f t="shared" si="61"/>
        <v/>
      </c>
      <c r="N105" s="18" t="str">
        <f t="shared" si="26"/>
        <v/>
      </c>
      <c r="O105" s="18" t="str">
        <f t="shared" ref="O105:R105" si="70">O48</f>
        <v>High</v>
      </c>
      <c r="P105" s="18" t="str">
        <f t="shared" si="70"/>
        <v>High</v>
      </c>
      <c r="Q105" s="18" t="str">
        <f t="shared" si="70"/>
        <v>High</v>
      </c>
      <c r="R105" s="18" t="str">
        <f t="shared" si="70"/>
        <v>High</v>
      </c>
      <c r="S105" s="9">
        <f>IF(Data!AP48="","",Data!AP48)</f>
        <v>42811</v>
      </c>
      <c r="T105" s="6">
        <f t="shared" si="28"/>
        <v>3</v>
      </c>
      <c r="U105" s="93">
        <f>IF(Data!AQ48="","",Data!AQ48)</f>
        <v>0.5</v>
      </c>
      <c r="V105" s="18" t="str">
        <f t="shared" si="29"/>
        <v>Afternoon</v>
      </c>
      <c r="W105" s="94" t="str">
        <f>IF(Data!BJ48="","",Data!BJ48)</f>
        <v>1B</v>
      </c>
    </row>
    <row r="106" spans="1:23">
      <c r="A106" s="92" t="s">
        <v>53</v>
      </c>
      <c r="B106" s="18" t="s">
        <v>39</v>
      </c>
      <c r="C106" s="18" t="s">
        <v>121</v>
      </c>
      <c r="D106" s="18">
        <f>IFERROR(AVERAGE(Data!AS49:AU49),"")</f>
        <v>169.83333333333334</v>
      </c>
      <c r="E106" s="18">
        <f>IFERROR(AVERAGE(Data!AW49:AY49),"")</f>
        <v>86.90000000000002</v>
      </c>
      <c r="F106" s="18">
        <f t="shared" si="15"/>
        <v>30.128250194296591</v>
      </c>
      <c r="G106" s="18">
        <f>IFERROR(AVERAGE(Data!BB49:BC49),"")</f>
        <v>116</v>
      </c>
      <c r="H106" s="18">
        <f>IFERROR(AVERAGE(Data!BE49:BF49),"")</f>
        <v>69.5</v>
      </c>
      <c r="I106" s="18">
        <f>IFERROR(AVERAGE(Data!BH49:BI49),"")</f>
        <v>85</v>
      </c>
      <c r="J106" s="18">
        <f>IF(Data!BO49="","",Data!BO49)</f>
        <v>5.0999999999999996</v>
      </c>
      <c r="K106" s="6" t="str">
        <f t="shared" si="63"/>
        <v/>
      </c>
      <c r="L106" s="6" t="str">
        <f t="shared" si="60"/>
        <v/>
      </c>
      <c r="M106" s="6" t="str">
        <f t="shared" si="61"/>
        <v/>
      </c>
      <c r="N106" s="18" t="str">
        <f t="shared" si="26"/>
        <v/>
      </c>
      <c r="O106" s="18" t="str">
        <f t="shared" ref="O106:R106" si="71">O49</f>
        <v>Mid</v>
      </c>
      <c r="P106" s="18" t="str">
        <f t="shared" si="71"/>
        <v>Mid</v>
      </c>
      <c r="Q106" s="18" t="str">
        <f t="shared" si="71"/>
        <v>Mid</v>
      </c>
      <c r="R106" s="18" t="str">
        <f t="shared" si="71"/>
        <v>Low</v>
      </c>
      <c r="S106" s="9">
        <f>IF(Data!AP49="","",Data!AP49)</f>
        <v>42811</v>
      </c>
      <c r="T106" s="6">
        <f t="shared" si="28"/>
        <v>3</v>
      </c>
      <c r="U106" s="93">
        <f>IF(Data!AQ49="","",Data!AQ49)</f>
        <v>0.45833333333333331</v>
      </c>
      <c r="V106" s="18" t="str">
        <f t="shared" si="29"/>
        <v>Morning</v>
      </c>
      <c r="W106" s="94" t="str">
        <f>IF(Data!BJ49="","",Data!BJ49)</f>
        <v>1A</v>
      </c>
    </row>
    <row r="107" spans="1:23">
      <c r="A107" s="92" t="s">
        <v>56</v>
      </c>
      <c r="B107" s="18" t="s">
        <v>39</v>
      </c>
      <c r="C107" s="18" t="s">
        <v>121</v>
      </c>
      <c r="D107" s="18">
        <f>IFERROR(AVERAGE(Data!AS50:AU50),"")</f>
        <v>162.26666666666668</v>
      </c>
      <c r="E107" s="18">
        <f>IFERROR(AVERAGE(Data!AW50:AY50),"")</f>
        <v>116.43333333333334</v>
      </c>
      <c r="F107" s="18">
        <f t="shared" si="15"/>
        <v>44.219996232501892</v>
      </c>
      <c r="G107" s="18">
        <f>IFERROR(AVERAGE(Data!BB50:BC50),"")</f>
        <v>104.5</v>
      </c>
      <c r="H107" s="18">
        <f>IFERROR(AVERAGE(Data!BE50:BF50),"")</f>
        <v>67</v>
      </c>
      <c r="I107" s="18">
        <f>IFERROR(AVERAGE(Data!BH50:BI50),"")</f>
        <v>69.5</v>
      </c>
      <c r="J107" s="18">
        <f>IF(Data!BO50="","",Data!BO50)</f>
        <v>8.3000000000000007</v>
      </c>
      <c r="K107" s="6" t="str">
        <f t="shared" si="63"/>
        <v/>
      </c>
      <c r="L107" s="6" t="str">
        <f t="shared" si="60"/>
        <v/>
      </c>
      <c r="M107" s="6" t="str">
        <f t="shared" si="61"/>
        <v/>
      </c>
      <c r="N107" s="18" t="str">
        <f t="shared" si="26"/>
        <v/>
      </c>
      <c r="O107" s="18" t="str">
        <f t="shared" ref="O107:R107" si="72">O50</f>
        <v>High</v>
      </c>
      <c r="P107" s="18" t="str">
        <f t="shared" si="72"/>
        <v>High</v>
      </c>
      <c r="Q107" s="18" t="str">
        <f t="shared" si="72"/>
        <v>Mid</v>
      </c>
      <c r="R107" s="18" t="str">
        <f t="shared" si="72"/>
        <v>High</v>
      </c>
      <c r="S107" s="9">
        <f>IF(Data!AP50="","",Data!AP50)</f>
        <v>42811</v>
      </c>
      <c r="T107" s="6">
        <f t="shared" si="28"/>
        <v>3</v>
      </c>
      <c r="U107" s="93">
        <f>IF(Data!AQ50="","",Data!AQ50)</f>
        <v>0.5</v>
      </c>
      <c r="V107" s="18" t="str">
        <f t="shared" si="29"/>
        <v>Afternoon</v>
      </c>
      <c r="W107" s="94" t="str">
        <f>IF(Data!BJ50="","",Data!BJ50)</f>
        <v>1B</v>
      </c>
    </row>
    <row r="108" spans="1:23">
      <c r="A108" s="92" t="s">
        <v>58</v>
      </c>
      <c r="B108" s="18" t="s">
        <v>39</v>
      </c>
      <c r="C108" s="18" t="s">
        <v>121</v>
      </c>
      <c r="D108" s="18">
        <f>IFERROR(AVERAGE(Data!AS51:AU51),"")</f>
        <v>153.1</v>
      </c>
      <c r="E108" s="18">
        <f>IFERROR(AVERAGE(Data!AW51:AY51),"")</f>
        <v>55.6</v>
      </c>
      <c r="F108" s="18">
        <f t="shared" si="15"/>
        <v>23.720531186312403</v>
      </c>
      <c r="G108" s="18">
        <f>IFERROR(AVERAGE(Data!BB51:BC51),"")</f>
        <v>108.5</v>
      </c>
      <c r="H108" s="18">
        <f>IFERROR(AVERAGE(Data!BE51:BF51),"")</f>
        <v>59</v>
      </c>
      <c r="I108" s="18">
        <f>IFERROR(AVERAGE(Data!BH51:BI51),"")</f>
        <v>77</v>
      </c>
      <c r="J108" s="18">
        <f>IF(Data!BO51="","",Data!BO51)</f>
        <v>5.6</v>
      </c>
      <c r="K108" s="6" t="str">
        <f t="shared" si="63"/>
        <v/>
      </c>
      <c r="L108" s="6" t="str">
        <f t="shared" si="60"/>
        <v/>
      </c>
      <c r="M108" s="6" t="str">
        <f t="shared" si="61"/>
        <v/>
      </c>
      <c r="N108" s="18" t="str">
        <f t="shared" si="26"/>
        <v/>
      </c>
      <c r="O108" s="18" t="str">
        <f t="shared" ref="O108:R108" si="73">O51</f>
        <v>Low</v>
      </c>
      <c r="P108" s="18" t="str">
        <f t="shared" si="73"/>
        <v>Low</v>
      </c>
      <c r="Q108" s="18" t="str">
        <f t="shared" si="73"/>
        <v>Mid</v>
      </c>
      <c r="R108" s="18" t="str">
        <f t="shared" si="73"/>
        <v>Low</v>
      </c>
      <c r="S108" s="9">
        <f>IF(Data!AP51="","",Data!AP51)</f>
        <v>42821</v>
      </c>
      <c r="T108" s="6">
        <f t="shared" si="28"/>
        <v>3</v>
      </c>
      <c r="U108" s="93">
        <f>IF(Data!AQ51="","",Data!AQ51)</f>
        <v>0.45833333333333331</v>
      </c>
      <c r="V108" s="18" t="str">
        <f t="shared" si="29"/>
        <v>Morning</v>
      </c>
      <c r="W108" s="94" t="str">
        <f>IF(Data!BJ51="","",Data!BJ51)</f>
        <v>1B</v>
      </c>
    </row>
    <row r="109" spans="1:23">
      <c r="A109" s="92" t="s">
        <v>59</v>
      </c>
      <c r="B109" s="18" t="s">
        <v>39</v>
      </c>
      <c r="C109" s="18" t="s">
        <v>121</v>
      </c>
      <c r="D109" s="18">
        <f>IFERROR(AVERAGE(Data!AS52:AU52),"")</f>
        <v>154.9</v>
      </c>
      <c r="E109" s="18">
        <f>IFERROR(AVERAGE(Data!AW52:AY52),"")</f>
        <v>114.46666666666665</v>
      </c>
      <c r="F109" s="18">
        <f t="shared" si="15"/>
        <v>47.706351154586763</v>
      </c>
      <c r="G109" s="18">
        <f>IFERROR(AVERAGE(Data!BB52:BC52),"")</f>
        <v>121.5</v>
      </c>
      <c r="H109" s="18">
        <f>IFERROR(AVERAGE(Data!BE52:BF52),"")</f>
        <v>77.5</v>
      </c>
      <c r="I109" s="18">
        <f>IFERROR(AVERAGE(Data!BH52:BI52),"")</f>
        <v>62.5</v>
      </c>
      <c r="J109" s="18">
        <f>IF(Data!BO52="","",Data!BO52)</f>
        <v>6</v>
      </c>
      <c r="K109" s="6" t="str">
        <f t="shared" si="63"/>
        <v/>
      </c>
      <c r="L109" s="6" t="str">
        <f t="shared" si="60"/>
        <v/>
      </c>
      <c r="M109" s="6" t="str">
        <f t="shared" si="61"/>
        <v/>
      </c>
      <c r="N109" s="18" t="str">
        <f t="shared" si="26"/>
        <v/>
      </c>
      <c r="O109" s="18" t="str">
        <f t="shared" ref="O109:R109" si="74">O52</f>
        <v>High</v>
      </c>
      <c r="P109" s="18" t="str">
        <f t="shared" si="74"/>
        <v>High</v>
      </c>
      <c r="Q109" s="18" t="str">
        <f t="shared" si="74"/>
        <v>High</v>
      </c>
      <c r="R109" s="18" t="str">
        <f t="shared" si="74"/>
        <v>High</v>
      </c>
      <c r="S109" s="9">
        <f>IF(Data!AP52="","",Data!AP52)</f>
        <v>42821</v>
      </c>
      <c r="T109" s="6">
        <f t="shared" si="28"/>
        <v>3</v>
      </c>
      <c r="U109" s="93">
        <f>IF(Data!AQ52="","",Data!AQ52)</f>
        <v>0.45833333333333331</v>
      </c>
      <c r="V109" s="18" t="str">
        <f t="shared" si="29"/>
        <v>Morning</v>
      </c>
      <c r="W109" s="94" t="str">
        <f>IF(Data!BJ52="","",Data!BJ52)</f>
        <v>1A</v>
      </c>
    </row>
    <row r="110" spans="1:23">
      <c r="A110" s="92" t="s">
        <v>60</v>
      </c>
      <c r="B110" s="18" t="s">
        <v>39</v>
      </c>
      <c r="C110" s="18" t="s">
        <v>121</v>
      </c>
      <c r="D110" s="18" t="str">
        <f>IFERROR(AVERAGE(Data!AS53:AU53),"")</f>
        <v/>
      </c>
      <c r="E110" s="18" t="str">
        <f>IFERROR(AVERAGE(Data!AW53:AY53),"")</f>
        <v/>
      </c>
      <c r="F110" s="18" t="str">
        <f t="shared" si="15"/>
        <v/>
      </c>
      <c r="G110" s="18" t="str">
        <f>IFERROR(AVERAGE(Data!BB53:BC53),"")</f>
        <v/>
      </c>
      <c r="H110" s="18" t="str">
        <f>IFERROR(AVERAGE(Data!BE53:BF53),"")</f>
        <v/>
      </c>
      <c r="I110" s="18" t="str">
        <f>IFERROR(AVERAGE(Data!BH53:BI53),"")</f>
        <v/>
      </c>
      <c r="J110" s="18" t="str">
        <f>IF(Data!BO53="","",Data!BO53)</f>
        <v/>
      </c>
      <c r="K110" s="6" t="str">
        <f t="shared" si="63"/>
        <v/>
      </c>
      <c r="L110" s="6" t="str">
        <f t="shared" si="60"/>
        <v/>
      </c>
      <c r="M110" s="6" t="str">
        <f t="shared" si="61"/>
        <v/>
      </c>
      <c r="N110" s="18" t="str">
        <f t="shared" si="26"/>
        <v/>
      </c>
      <c r="O110" s="18" t="str">
        <f t="shared" ref="O110:R110" si="75">O53</f>
        <v>High</v>
      </c>
      <c r="P110" s="18" t="str">
        <f t="shared" si="75"/>
        <v/>
      </c>
      <c r="Q110" s="18" t="str">
        <f t="shared" si="75"/>
        <v/>
      </c>
      <c r="R110" s="18" t="str">
        <f t="shared" si="75"/>
        <v>Mid</v>
      </c>
      <c r="S110" s="9" t="str">
        <f>IF(Data!AP53="","",Data!AP53)</f>
        <v/>
      </c>
      <c r="T110" s="6" t="str">
        <f t="shared" si="28"/>
        <v/>
      </c>
      <c r="U110" s="93" t="str">
        <f>IF(Data!AQ53="","",Data!AQ53)</f>
        <v/>
      </c>
      <c r="V110" s="18" t="str">
        <f t="shared" si="29"/>
        <v/>
      </c>
      <c r="W110" s="94" t="str">
        <f>IF(Data!BJ53="","",Data!BJ53)</f>
        <v/>
      </c>
    </row>
    <row r="111" spans="1:23">
      <c r="A111" s="92" t="s">
        <v>61</v>
      </c>
      <c r="B111" s="18" t="s">
        <v>39</v>
      </c>
      <c r="C111" s="18" t="s">
        <v>121</v>
      </c>
      <c r="D111" s="18" t="str">
        <f>IFERROR(AVERAGE(Data!AS54:AU54),"")</f>
        <v/>
      </c>
      <c r="E111" s="18" t="str">
        <f>IFERROR(AVERAGE(Data!AW54:AY54),"")</f>
        <v/>
      </c>
      <c r="F111" s="18" t="str">
        <f t="shared" si="15"/>
        <v/>
      </c>
      <c r="G111" s="18" t="str">
        <f>IFERROR(AVERAGE(Data!BB54:BC54),"")</f>
        <v/>
      </c>
      <c r="H111" s="18" t="str">
        <f>IFERROR(AVERAGE(Data!BE54:BF54),"")</f>
        <v/>
      </c>
      <c r="I111" s="18" t="str">
        <f>IFERROR(AVERAGE(Data!BH54:BI54),"")</f>
        <v/>
      </c>
      <c r="J111" s="18" t="str">
        <f>IF(Data!BO54="","",Data!BO54)</f>
        <v/>
      </c>
      <c r="K111" s="6" t="str">
        <f t="shared" si="63"/>
        <v/>
      </c>
      <c r="L111" s="6" t="str">
        <f t="shared" si="60"/>
        <v/>
      </c>
      <c r="M111" s="6" t="str">
        <f t="shared" si="61"/>
        <v/>
      </c>
      <c r="N111" s="18" t="str">
        <f t="shared" si="26"/>
        <v/>
      </c>
      <c r="O111" s="18" t="str">
        <f t="shared" ref="O111:R111" si="76">O54</f>
        <v>High</v>
      </c>
      <c r="P111" s="18" t="str">
        <f t="shared" si="76"/>
        <v>Mid</v>
      </c>
      <c r="Q111" s="18" t="str">
        <f t="shared" si="76"/>
        <v>Mid</v>
      </c>
      <c r="R111" s="18" t="str">
        <f t="shared" si="76"/>
        <v>Low</v>
      </c>
      <c r="S111" s="9" t="str">
        <f>IF(Data!AP54="","",Data!AP54)</f>
        <v/>
      </c>
      <c r="T111" s="6" t="str">
        <f t="shared" si="28"/>
        <v/>
      </c>
      <c r="U111" s="93" t="str">
        <f>IF(Data!AQ54="","",Data!AQ54)</f>
        <v/>
      </c>
      <c r="V111" s="18" t="str">
        <f t="shared" si="29"/>
        <v/>
      </c>
      <c r="W111" s="94" t="str">
        <f>IF(Data!BJ54="","",Data!BJ54)</f>
        <v/>
      </c>
    </row>
    <row r="112" spans="1:23">
      <c r="A112" s="92" t="s">
        <v>62</v>
      </c>
      <c r="B112" s="18" t="s">
        <v>39</v>
      </c>
      <c r="C112" s="18" t="s">
        <v>121</v>
      </c>
      <c r="D112" s="18">
        <f>IFERROR(AVERAGE(Data!AS55:AU55),"")</f>
        <v>158.46666666666667</v>
      </c>
      <c r="E112" s="18">
        <f>IFERROR(AVERAGE(Data!AW55:AY55),"")</f>
        <v>79.599999999999994</v>
      </c>
      <c r="F112" s="18">
        <f t="shared" si="15"/>
        <v>31.698391311065638</v>
      </c>
      <c r="G112" s="18">
        <f>IFERROR(AVERAGE(Data!BB55:BC55),"")</f>
        <v>117.5</v>
      </c>
      <c r="H112" s="18">
        <f>IFERROR(AVERAGE(Data!BE55:BF55),"")</f>
        <v>71.5</v>
      </c>
      <c r="I112" s="18">
        <f>IFERROR(AVERAGE(Data!BH55:BI55),"")</f>
        <v>80.5</v>
      </c>
      <c r="J112" s="18">
        <f>IF(Data!BO55="","",Data!BO55)</f>
        <v>5.6</v>
      </c>
      <c r="K112" s="6" t="str">
        <f t="shared" si="63"/>
        <v/>
      </c>
      <c r="L112" s="6" t="str">
        <f t="shared" si="60"/>
        <v/>
      </c>
      <c r="M112" s="6" t="str">
        <f t="shared" si="61"/>
        <v/>
      </c>
      <c r="N112" s="18" t="str">
        <f t="shared" si="26"/>
        <v/>
      </c>
      <c r="O112" s="18" t="str">
        <f t="shared" ref="O112:R112" si="77">O55</f>
        <v>Mid</v>
      </c>
      <c r="P112" s="18" t="str">
        <f t="shared" si="77"/>
        <v>Mid</v>
      </c>
      <c r="Q112" s="18" t="str">
        <f t="shared" si="77"/>
        <v>Low</v>
      </c>
      <c r="R112" s="18" t="str">
        <f t="shared" si="77"/>
        <v>Mid</v>
      </c>
      <c r="S112" s="9">
        <f>IF(Data!AP55="","",Data!AP55)</f>
        <v>42815</v>
      </c>
      <c r="T112" s="6">
        <f t="shared" si="28"/>
        <v>3</v>
      </c>
      <c r="U112" s="93">
        <f>IF(Data!AQ55="","",Data!AQ55)</f>
        <v>0.52083333333333337</v>
      </c>
      <c r="V112" s="18" t="str">
        <f t="shared" si="29"/>
        <v>Afternoon</v>
      </c>
      <c r="W112" s="94" t="str">
        <f>IF(Data!BJ55="","",Data!BJ55)</f>
        <v>1B</v>
      </c>
    </row>
    <row r="113" spans="1:23">
      <c r="A113" s="92" t="s">
        <v>65</v>
      </c>
      <c r="B113" s="18" t="s">
        <v>39</v>
      </c>
      <c r="C113" s="18" t="s">
        <v>121</v>
      </c>
      <c r="D113" s="18">
        <f>IFERROR(AVERAGE(Data!AS56:AU56),"")</f>
        <v>149.13333333333335</v>
      </c>
      <c r="E113" s="18">
        <f>IFERROR(AVERAGE(Data!AW56:AY56),"")</f>
        <v>54.29999999999999</v>
      </c>
      <c r="F113" s="18">
        <f t="shared" si="15"/>
        <v>24.414643070607713</v>
      </c>
      <c r="G113" s="18">
        <f>IFERROR(AVERAGE(Data!BB56:BC56),"")</f>
        <v>101.5</v>
      </c>
      <c r="H113" s="18">
        <f>IFERROR(AVERAGE(Data!BE56:BF56),"")</f>
        <v>75.5</v>
      </c>
      <c r="I113" s="18">
        <f>IFERROR(AVERAGE(Data!BH56:BI56),"")</f>
        <v>73.5</v>
      </c>
      <c r="J113" s="18">
        <f>IF(Data!BO56="","",Data!BO56)</f>
        <v>5.3</v>
      </c>
      <c r="K113" s="6" t="str">
        <f t="shared" si="63"/>
        <v/>
      </c>
      <c r="L113" s="6" t="str">
        <f t="shared" si="60"/>
        <v/>
      </c>
      <c r="M113" s="6" t="str">
        <f t="shared" si="61"/>
        <v/>
      </c>
      <c r="N113" s="18" t="str">
        <f t="shared" si="26"/>
        <v/>
      </c>
      <c r="O113" s="18" t="str">
        <f t="shared" ref="O113:R113" si="78">O56</f>
        <v>Low</v>
      </c>
      <c r="P113" s="18" t="str">
        <f t="shared" si="78"/>
        <v>Low</v>
      </c>
      <c r="Q113" s="18" t="str">
        <f t="shared" si="78"/>
        <v>Low</v>
      </c>
      <c r="R113" s="18" t="str">
        <f t="shared" si="78"/>
        <v>Mid</v>
      </c>
      <c r="S113" s="9">
        <f>IF(Data!AP56="","",Data!AP56)</f>
        <v>42815</v>
      </c>
      <c r="T113" s="6">
        <f t="shared" si="28"/>
        <v>3</v>
      </c>
      <c r="U113" s="93">
        <f>IF(Data!AQ56="","",Data!AQ56)</f>
        <v>0.54166666666666663</v>
      </c>
      <c r="V113" s="18" t="str">
        <f t="shared" si="29"/>
        <v>Afternoon</v>
      </c>
      <c r="W113" s="94" t="str">
        <f>IF(Data!BJ56="","",Data!BJ56)</f>
        <v>1B</v>
      </c>
    </row>
    <row r="114" spans="1:23">
      <c r="A114" s="92" t="s">
        <v>63</v>
      </c>
      <c r="B114" s="18" t="s">
        <v>39</v>
      </c>
      <c r="C114" s="18" t="s">
        <v>121</v>
      </c>
      <c r="D114" s="18">
        <f>IFERROR(AVERAGE(Data!AS57:AU57),"")</f>
        <v>152.16666666666666</v>
      </c>
      <c r="E114" s="18">
        <f>IFERROR(AVERAGE(Data!AW57:AY57),"")</f>
        <v>83.3</v>
      </c>
      <c r="F114" s="18">
        <f t="shared" si="15"/>
        <v>35.975426149484932</v>
      </c>
      <c r="G114" s="18">
        <f>IFERROR(AVERAGE(Data!BB57:BC57),"")</f>
        <v>115</v>
      </c>
      <c r="H114" s="18">
        <f>IFERROR(AVERAGE(Data!BE57:BF57),"")</f>
        <v>81.5</v>
      </c>
      <c r="I114" s="18">
        <f>IFERROR(AVERAGE(Data!BH57:BI57),"")</f>
        <v>65</v>
      </c>
      <c r="J114" s="18">
        <f>IF(Data!BO57="","",Data!BO57)</f>
        <v>5.9</v>
      </c>
      <c r="K114" s="6" t="str">
        <f t="shared" si="63"/>
        <v/>
      </c>
      <c r="L114" s="6" t="str">
        <f t="shared" si="60"/>
        <v/>
      </c>
      <c r="M114" s="6" t="str">
        <f t="shared" si="61"/>
        <v/>
      </c>
      <c r="N114" s="18" t="str">
        <f t="shared" si="26"/>
        <v/>
      </c>
      <c r="O114" s="18" t="str">
        <f t="shared" ref="O114:R114" si="79">O57</f>
        <v>High</v>
      </c>
      <c r="P114" s="18" t="str">
        <f t="shared" si="79"/>
        <v>Mid</v>
      </c>
      <c r="Q114" s="18" t="str">
        <f t="shared" si="79"/>
        <v>Mid</v>
      </c>
      <c r="R114" s="18" t="str">
        <f t="shared" si="79"/>
        <v>Mid</v>
      </c>
      <c r="S114" s="9">
        <f>IF(Data!AP57="","",Data!AP57)</f>
        <v>42815</v>
      </c>
      <c r="T114" s="6">
        <f>IFERROR(MONTH(S114),"")</f>
        <v>3</v>
      </c>
      <c r="U114" s="93">
        <f>IF(Data!AQ57="","",Data!AQ57)</f>
        <v>0.51041666666666663</v>
      </c>
      <c r="V114" s="18" t="str">
        <f>IF(U114="","",IF(U114&lt;0.5,"Morning","Afternoon"))</f>
        <v>Afternoon</v>
      </c>
      <c r="W114" s="94" t="str">
        <f>IF(Data!BJ57="","",Data!BJ57)</f>
        <v>1A</v>
      </c>
    </row>
    <row r="115" spans="1:23" ht="15" thickBot="1">
      <c r="A115" s="102" t="s">
        <v>64</v>
      </c>
      <c r="B115" s="103" t="s">
        <v>39</v>
      </c>
      <c r="C115" s="103" t="s">
        <v>121</v>
      </c>
      <c r="D115" s="103" t="str">
        <f>IFERROR(AVERAGE(Data!AS58:AU58),"")</f>
        <v/>
      </c>
      <c r="E115" s="103" t="str">
        <f>IFERROR(AVERAGE(Data!AW58:AY58),"")</f>
        <v/>
      </c>
      <c r="F115" s="103" t="str">
        <f t="shared" si="15"/>
        <v/>
      </c>
      <c r="G115" s="103" t="str">
        <f>IFERROR(AVERAGE(Data!BB58:BC58),"")</f>
        <v/>
      </c>
      <c r="H115" s="103" t="str">
        <f>IFERROR(AVERAGE(Data!BE58:BF58),"")</f>
        <v/>
      </c>
      <c r="I115" s="103" t="str">
        <f>IFERROR(AVERAGE(Data!BH58:BI58),"")</f>
        <v/>
      </c>
      <c r="J115" s="103" t="str">
        <f>IF(Data!BO58="","",Data!BO58)</f>
        <v/>
      </c>
      <c r="K115" s="105" t="str">
        <f t="shared" si="63"/>
        <v/>
      </c>
      <c r="L115" s="105" t="str">
        <f t="shared" si="60"/>
        <v/>
      </c>
      <c r="M115" s="105" t="str">
        <f t="shared" si="61"/>
        <v/>
      </c>
      <c r="N115" s="103" t="str">
        <f t="shared" si="26"/>
        <v/>
      </c>
      <c r="O115" s="103" t="str">
        <f t="shared" ref="O115:R115" si="80">O58</f>
        <v>Low</v>
      </c>
      <c r="P115" s="103" t="str">
        <f t="shared" si="80"/>
        <v/>
      </c>
      <c r="Q115" s="103" t="str">
        <f t="shared" si="80"/>
        <v/>
      </c>
      <c r="R115" s="103" t="str">
        <f t="shared" si="80"/>
        <v>Mid</v>
      </c>
      <c r="S115" s="104" t="str">
        <f>IF(Data!AP58="","",Data!AP58)</f>
        <v/>
      </c>
      <c r="T115" s="105" t="str">
        <f>IFERROR(MONTH(S115),"")</f>
        <v/>
      </c>
      <c r="U115" s="106" t="str">
        <f>IF(Data!AQ58="","",Data!AQ58)</f>
        <v/>
      </c>
      <c r="V115" s="103" t="str">
        <f>IF(U115="","",IF(U115&lt;0.5,"Morning","Afternoon"))</f>
        <v/>
      </c>
      <c r="W115" s="107" t="str">
        <f>IF(Data!BJ58="","",Data!BJ58)</f>
        <v/>
      </c>
    </row>
    <row r="116" spans="1:23">
      <c r="A116" s="96" t="s">
        <v>5</v>
      </c>
      <c r="B116" s="97" t="s">
        <v>39</v>
      </c>
      <c r="C116" s="97" t="s">
        <v>122</v>
      </c>
      <c r="D116" s="97">
        <f>IFERROR(AVERAGE(Data!BS2:BU2),"")</f>
        <v>167.53333333333333</v>
      </c>
      <c r="E116" s="97">
        <f>IFERROR(AVERAGE(Data!BW2:BY2),"")</f>
        <v>76</v>
      </c>
      <c r="F116" s="97">
        <f>IFERROR(E116/(D116/100)^2,"")</f>
        <v>27.077660154463008</v>
      </c>
      <c r="G116" s="97">
        <f>IFERROR(AVERAGE(Data!CB2:CC2),"")</f>
        <v>115.5</v>
      </c>
      <c r="H116" s="97">
        <f>IFERROR(AVERAGE(Data!CE2:CF2),"")</f>
        <v>75.5</v>
      </c>
      <c r="I116" s="97">
        <f>IFERROR(AVERAGE(Data!CH2:CI2),"")</f>
        <v>79.5</v>
      </c>
      <c r="J116" s="97">
        <f>IF(Data!CO2="","",Data!CO2)</f>
        <v>5.2</v>
      </c>
      <c r="K116" s="99" t="str">
        <f t="shared" ref="K116:K147" si="81">IFERROR(VLOOKUP(A116,AdultWebneers,MATCH(K$1,AdultHeader,0),FALSE),"")</f>
        <v/>
      </c>
      <c r="L116" s="99" t="str">
        <f t="shared" ref="L116:L147" si="82">IFERROR(VLOOKUP($A116,AdultWebneers,MATCH("Ethnicity_Code",AdultHeader,0),FALSE),"")</f>
        <v/>
      </c>
      <c r="M116" s="99" t="str">
        <f t="shared" si="61"/>
        <v/>
      </c>
      <c r="N116" s="97" t="str">
        <f>IF(OR(M116="",M116=0),"",IF(M116&gt;13,1,0))</f>
        <v/>
      </c>
      <c r="O116" s="97" t="str">
        <f>O2</f>
        <v>Low</v>
      </c>
      <c r="P116" s="97" t="str">
        <f t="shared" ref="P116:R116" si="83">P2</f>
        <v>Low</v>
      </c>
      <c r="Q116" s="97" t="str">
        <f t="shared" si="83"/>
        <v>Low</v>
      </c>
      <c r="R116" s="97" t="str">
        <f t="shared" si="83"/>
        <v>Low</v>
      </c>
      <c r="S116" s="98">
        <f>IF(Data!BP2="","",Data!BP2)</f>
        <v>42877</v>
      </c>
      <c r="T116" s="99">
        <f t="shared" ref="T116" si="84">IFERROR(MONTH(S116),"")</f>
        <v>5</v>
      </c>
      <c r="U116" s="100">
        <f>IF(Data!BQ2="","",Data!BQ2)</f>
        <v>0.40625</v>
      </c>
      <c r="V116" s="97" t="str">
        <f t="shared" ref="V116" si="85">IF(U116="","",IF(U116&lt;0.5,"Morning","Afternoon"))</f>
        <v>Morning</v>
      </c>
      <c r="W116" s="101" t="str">
        <f>IF(Data!CJ2="","",Data!CJ2)</f>
        <v>1A</v>
      </c>
    </row>
    <row r="117" spans="1:23">
      <c r="A117" s="92" t="s">
        <v>7</v>
      </c>
      <c r="B117" s="18" t="s">
        <v>39</v>
      </c>
      <c r="C117" s="18" t="s">
        <v>122</v>
      </c>
      <c r="D117" s="18">
        <f>IFERROR(AVERAGE(Data!BS3:BU3),"")</f>
        <v>156.86666666666667</v>
      </c>
      <c r="E117" s="18">
        <f>IFERROR(AVERAGE(Data!BW3:BY3),"")</f>
        <v>164.2</v>
      </c>
      <c r="F117" s="18">
        <f t="shared" ref="F117:F172" si="86">IFERROR(E117/(D117/100)^2,"")</f>
        <v>66.728569779805653</v>
      </c>
      <c r="G117" s="18">
        <f>IFERROR(AVERAGE(Data!CB3:CC3),"")</f>
        <v>94.5</v>
      </c>
      <c r="H117" s="18">
        <f>IFERROR(AVERAGE(Data!CE3:CF3),"")</f>
        <v>79</v>
      </c>
      <c r="I117" s="18">
        <f>IFERROR(AVERAGE(Data!CH3:CI3),"")</f>
        <v>79.5</v>
      </c>
      <c r="J117" s="18">
        <f>IF(Data!CO3="","",Data!CO3)</f>
        <v>5.7</v>
      </c>
      <c r="K117" s="6" t="str">
        <f t="shared" si="81"/>
        <v/>
      </c>
      <c r="L117" s="6" t="str">
        <f t="shared" si="82"/>
        <v/>
      </c>
      <c r="M117" s="6" t="str">
        <f t="shared" si="61"/>
        <v/>
      </c>
      <c r="N117" s="18" t="str">
        <f t="shared" ref="N117:N172" si="87">IF(OR(M117="",M117=0),"",IF(M117&gt;13,1,0))</f>
        <v/>
      </c>
      <c r="O117" s="18" t="str">
        <f t="shared" ref="O117:R117" si="88">O3</f>
        <v>High</v>
      </c>
      <c r="P117" s="18" t="str">
        <f t="shared" si="88"/>
        <v>Mid</v>
      </c>
      <c r="Q117" s="18" t="str">
        <f t="shared" si="88"/>
        <v>High</v>
      </c>
      <c r="R117" s="18" t="str">
        <f t="shared" si="88"/>
        <v>High</v>
      </c>
      <c r="S117" s="9">
        <f>IF(Data!BP3="","",Data!BP3)</f>
        <v>42877</v>
      </c>
      <c r="T117" s="6">
        <f t="shared" ref="T117:T172" si="89">IFERROR(MONTH(S117),"")</f>
        <v>5</v>
      </c>
      <c r="U117" s="93">
        <f>IF(Data!BQ3="","",Data!BQ3)</f>
        <v>0.46875</v>
      </c>
      <c r="V117" s="18" t="str">
        <f t="shared" ref="V117:V172" si="90">IF(U117="","",IF(U117&lt;0.5,"Morning","Afternoon"))</f>
        <v>Morning</v>
      </c>
      <c r="W117" s="94" t="str">
        <f>IF(Data!CJ3="","",Data!CJ3)</f>
        <v>1A</v>
      </c>
    </row>
    <row r="118" spans="1:23">
      <c r="A118" s="92" t="s">
        <v>8</v>
      </c>
      <c r="B118" s="18" t="s">
        <v>39</v>
      </c>
      <c r="C118" s="18" t="s">
        <v>122</v>
      </c>
      <c r="D118" s="18" t="str">
        <f>IFERROR(AVERAGE(Data!BS4:BU4),"")</f>
        <v/>
      </c>
      <c r="E118" s="18" t="str">
        <f>IFERROR(AVERAGE(Data!BW4:BY4),"")</f>
        <v/>
      </c>
      <c r="F118" s="18" t="str">
        <f t="shared" si="86"/>
        <v/>
      </c>
      <c r="G118" s="18" t="str">
        <f>IFERROR(AVERAGE(Data!CB4:CC4),"")</f>
        <v/>
      </c>
      <c r="H118" s="18" t="str">
        <f>IFERROR(AVERAGE(Data!CE4:CF4),"")</f>
        <v/>
      </c>
      <c r="I118" s="18" t="str">
        <f>IFERROR(AVERAGE(Data!CH4:CI4),"")</f>
        <v/>
      </c>
      <c r="J118" s="18" t="str">
        <f>IF(Data!CO4="","",Data!CO4)</f>
        <v/>
      </c>
      <c r="K118" s="6" t="str">
        <f t="shared" si="81"/>
        <v/>
      </c>
      <c r="L118" s="6" t="str">
        <f t="shared" si="82"/>
        <v/>
      </c>
      <c r="M118" s="6" t="str">
        <f t="shared" si="61"/>
        <v/>
      </c>
      <c r="N118" s="18" t="str">
        <f t="shared" si="87"/>
        <v/>
      </c>
      <c r="O118" s="18" t="str">
        <f t="shared" ref="O118:R118" si="91">O4</f>
        <v>High</v>
      </c>
      <c r="P118" s="18" t="str">
        <f t="shared" si="91"/>
        <v>Mid</v>
      </c>
      <c r="Q118" s="18" t="str">
        <f t="shared" si="91"/>
        <v>Low</v>
      </c>
      <c r="R118" s="18" t="str">
        <f t="shared" si="91"/>
        <v>High</v>
      </c>
      <c r="S118" s="9" t="str">
        <f>IF(Data!BP4="","",Data!BP4)</f>
        <v/>
      </c>
      <c r="T118" s="6" t="str">
        <f t="shared" si="89"/>
        <v/>
      </c>
      <c r="U118" s="93" t="str">
        <f>IF(Data!BQ4="","",Data!BQ4)</f>
        <v/>
      </c>
      <c r="V118" s="18" t="str">
        <f t="shared" si="90"/>
        <v/>
      </c>
      <c r="W118" s="94" t="str">
        <f>IF(Data!CJ4="","",Data!CJ4)</f>
        <v/>
      </c>
    </row>
    <row r="119" spans="1:23">
      <c r="A119" s="92" t="s">
        <v>9</v>
      </c>
      <c r="B119" s="18" t="s">
        <v>39</v>
      </c>
      <c r="C119" s="18" t="s">
        <v>122</v>
      </c>
      <c r="D119" s="18">
        <f>IFERROR(AVERAGE(Data!BS5:BU5),"")</f>
        <v>159.23333333333332</v>
      </c>
      <c r="E119" s="18">
        <f>IFERROR(AVERAGE(Data!BW5:BY5),"")</f>
        <v>99.5</v>
      </c>
      <c r="F119" s="18">
        <f t="shared" si="86"/>
        <v>39.242359100758833</v>
      </c>
      <c r="G119" s="18">
        <f>IFERROR(AVERAGE(Data!CB5:CC5),"")</f>
        <v>143.5</v>
      </c>
      <c r="H119" s="18">
        <f>IFERROR(AVERAGE(Data!CE5:CF5),"")</f>
        <v>115</v>
      </c>
      <c r="I119" s="18">
        <f>IFERROR(AVERAGE(Data!CH5:CI5),"")</f>
        <v>90.5</v>
      </c>
      <c r="J119" s="18">
        <f>IF(Data!CO5="","",Data!CO5)</f>
        <v>5.8</v>
      </c>
      <c r="K119" s="6" t="str">
        <f t="shared" si="81"/>
        <v/>
      </c>
      <c r="L119" s="6" t="str">
        <f t="shared" si="82"/>
        <v/>
      </c>
      <c r="M119" s="6" t="str">
        <f t="shared" si="61"/>
        <v/>
      </c>
      <c r="N119" s="18" t="str">
        <f t="shared" si="87"/>
        <v/>
      </c>
      <c r="O119" s="18" t="str">
        <f t="shared" ref="O119:R119" si="92">O5</f>
        <v>High</v>
      </c>
      <c r="P119" s="18" t="str">
        <f t="shared" si="92"/>
        <v/>
      </c>
      <c r="Q119" s="18" t="str">
        <f t="shared" si="92"/>
        <v/>
      </c>
      <c r="R119" s="18" t="str">
        <f t="shared" si="92"/>
        <v>High</v>
      </c>
      <c r="S119" s="9">
        <f>IF(Data!BP5="","",Data!BP5)</f>
        <v>42877</v>
      </c>
      <c r="T119" s="6">
        <f t="shared" si="89"/>
        <v>5</v>
      </c>
      <c r="U119" s="93">
        <f>IF(Data!BQ5="","",Data!BQ5)</f>
        <v>0.39583333333333331</v>
      </c>
      <c r="V119" s="18" t="str">
        <f t="shared" si="90"/>
        <v>Morning</v>
      </c>
      <c r="W119" s="94" t="str">
        <f>IF(Data!CJ5="","",Data!CJ5)</f>
        <v>1A</v>
      </c>
    </row>
    <row r="120" spans="1:23">
      <c r="A120" s="92" t="s">
        <v>10</v>
      </c>
      <c r="B120" s="18" t="s">
        <v>39</v>
      </c>
      <c r="C120" s="18" t="s">
        <v>122</v>
      </c>
      <c r="D120" s="18">
        <f>IFERROR(AVERAGE(Data!BS6:BU6),"")</f>
        <v>159.5</v>
      </c>
      <c r="E120" s="18">
        <f>IFERROR(AVERAGE(Data!BW6:BY6),"")</f>
        <v>118.90000000000002</v>
      </c>
      <c r="F120" s="18">
        <f t="shared" si="86"/>
        <v>46.736962097463675</v>
      </c>
      <c r="G120" s="18">
        <f>IFERROR(AVERAGE(Data!CB6:CC6),"")</f>
        <v>126</v>
      </c>
      <c r="H120" s="18">
        <f>IFERROR(AVERAGE(Data!CE6:CF6),"")</f>
        <v>88.5</v>
      </c>
      <c r="I120" s="18">
        <f>IFERROR(AVERAGE(Data!CH6:CI6),"")</f>
        <v>71</v>
      </c>
      <c r="J120" s="18">
        <f>IF(Data!CO6="","",Data!CO6)</f>
        <v>5.5</v>
      </c>
      <c r="K120" s="6" t="str">
        <f t="shared" si="81"/>
        <v/>
      </c>
      <c r="L120" s="6" t="str">
        <f t="shared" si="82"/>
        <v/>
      </c>
      <c r="M120" s="6" t="str">
        <f t="shared" si="61"/>
        <v/>
      </c>
      <c r="N120" s="18" t="str">
        <f t="shared" si="87"/>
        <v/>
      </c>
      <c r="O120" s="18" t="str">
        <f t="shared" ref="O120:R120" si="93">O6</f>
        <v>High</v>
      </c>
      <c r="P120" s="18" t="str">
        <f t="shared" si="93"/>
        <v>High</v>
      </c>
      <c r="Q120" s="18" t="str">
        <f t="shared" si="93"/>
        <v>High</v>
      </c>
      <c r="R120" s="18" t="str">
        <f t="shared" si="93"/>
        <v>Low</v>
      </c>
      <c r="S120" s="9">
        <f>IF(Data!BP6="","",Data!BP6)</f>
        <v>42877</v>
      </c>
      <c r="T120" s="6">
        <f t="shared" si="89"/>
        <v>5</v>
      </c>
      <c r="U120" s="93">
        <f>IF(Data!BQ6="","",Data!BQ6)</f>
        <v>0.47152777777777777</v>
      </c>
      <c r="V120" s="18" t="str">
        <f t="shared" si="90"/>
        <v>Morning</v>
      </c>
      <c r="W120" s="94" t="str">
        <f>IF(Data!CJ6="","",Data!CJ6)</f>
        <v>1A</v>
      </c>
    </row>
    <row r="121" spans="1:23">
      <c r="A121" s="92" t="s">
        <v>11</v>
      </c>
      <c r="B121" s="18" t="s">
        <v>39</v>
      </c>
      <c r="C121" s="18" t="s">
        <v>122</v>
      </c>
      <c r="D121" s="18">
        <f>IFERROR(AVERAGE(Data!BS7:BU7),"")</f>
        <v>162.5</v>
      </c>
      <c r="E121" s="18">
        <f>IFERROR(AVERAGE(Data!BW7:BY7),"")</f>
        <v>68.7</v>
      </c>
      <c r="F121" s="18">
        <f t="shared" si="86"/>
        <v>26.01656804733728</v>
      </c>
      <c r="G121" s="18" t="str">
        <f>IFERROR(AVERAGE(Data!CB7:CC7),"")</f>
        <v/>
      </c>
      <c r="H121" s="18" t="str">
        <f>IFERROR(AVERAGE(Data!CE7:CF7),"")</f>
        <v/>
      </c>
      <c r="I121" s="18" t="str">
        <f>IFERROR(AVERAGE(Data!CH7:CI7),"")</f>
        <v/>
      </c>
      <c r="J121" s="18">
        <f>IF(Data!CO7="","",Data!CO7)</f>
        <v>5.5</v>
      </c>
      <c r="K121" s="6" t="str">
        <f t="shared" si="81"/>
        <v/>
      </c>
      <c r="L121" s="6" t="str">
        <f t="shared" si="82"/>
        <v/>
      </c>
      <c r="M121" s="6" t="str">
        <f t="shared" si="61"/>
        <v/>
      </c>
      <c r="N121" s="18" t="str">
        <f t="shared" si="87"/>
        <v/>
      </c>
      <c r="O121" s="18" t="str">
        <f t="shared" ref="O121:R121" si="94">O7</f>
        <v>Low</v>
      </c>
      <c r="P121" s="18" t="str">
        <f t="shared" si="94"/>
        <v>High</v>
      </c>
      <c r="Q121" s="18" t="str">
        <f t="shared" si="94"/>
        <v>High</v>
      </c>
      <c r="R121" s="18" t="str">
        <f t="shared" si="94"/>
        <v>Mid</v>
      </c>
      <c r="S121" s="9">
        <f>IF(Data!BP7="","",Data!BP7)</f>
        <v>42877</v>
      </c>
      <c r="T121" s="6">
        <f t="shared" si="89"/>
        <v>5</v>
      </c>
      <c r="U121" s="93">
        <f>IF(Data!BQ7="","",Data!BQ7)</f>
        <v>0.47916666666666669</v>
      </c>
      <c r="V121" s="18" t="str">
        <f t="shared" si="90"/>
        <v>Morning</v>
      </c>
      <c r="W121" s="94" t="str">
        <f>IF(Data!CJ7="","",Data!CJ7)</f>
        <v/>
      </c>
    </row>
    <row r="122" spans="1:23">
      <c r="A122" s="92" t="s">
        <v>12</v>
      </c>
      <c r="B122" s="18" t="s">
        <v>39</v>
      </c>
      <c r="C122" s="18" t="s">
        <v>122</v>
      </c>
      <c r="D122" s="18">
        <f>IFERROR(AVERAGE(Data!BS8:BU8),"")</f>
        <v>173.80000000000004</v>
      </c>
      <c r="E122" s="18">
        <f>IFERROR(AVERAGE(Data!BW8:BY8),"")</f>
        <v>108.2</v>
      </c>
      <c r="F122" s="18">
        <f t="shared" si="86"/>
        <v>35.820176094898947</v>
      </c>
      <c r="G122" s="18">
        <f>IFERROR(AVERAGE(Data!CB8:CC8),"")</f>
        <v>133</v>
      </c>
      <c r="H122" s="18">
        <f>IFERROR(AVERAGE(Data!CE8:CF8),"")</f>
        <v>83.5</v>
      </c>
      <c r="I122" s="18">
        <f>IFERROR(AVERAGE(Data!CH8:CI8),"")</f>
        <v>79.5</v>
      </c>
      <c r="J122" s="18">
        <f>IF(Data!CO8="","",Data!CO8)</f>
        <v>5.7</v>
      </c>
      <c r="K122" s="6" t="str">
        <f t="shared" si="81"/>
        <v/>
      </c>
      <c r="L122" s="6" t="str">
        <f t="shared" si="82"/>
        <v/>
      </c>
      <c r="M122" s="6" t="str">
        <f t="shared" si="61"/>
        <v/>
      </c>
      <c r="N122" s="18" t="str">
        <f t="shared" si="87"/>
        <v/>
      </c>
      <c r="O122" s="18" t="str">
        <f t="shared" ref="O122:R122" si="95">O8</f>
        <v>High</v>
      </c>
      <c r="P122" s="18" t="str">
        <f t="shared" si="95"/>
        <v>High</v>
      </c>
      <c r="Q122" s="18" t="str">
        <f t="shared" si="95"/>
        <v>High</v>
      </c>
      <c r="R122" s="18" t="str">
        <f t="shared" si="95"/>
        <v>Mid</v>
      </c>
      <c r="S122" s="9">
        <f>IF(Data!BP8="","",Data!BP8)</f>
        <v>42877</v>
      </c>
      <c r="T122" s="6">
        <f t="shared" si="89"/>
        <v>5</v>
      </c>
      <c r="U122" s="93">
        <f>IF(Data!BQ8="","",Data!BQ8)</f>
        <v>0.52083333333333337</v>
      </c>
      <c r="V122" s="18" t="str">
        <f t="shared" si="90"/>
        <v>Afternoon</v>
      </c>
      <c r="W122" s="94" t="str">
        <f>IF(Data!CJ8="","",Data!CJ8)</f>
        <v>1A</v>
      </c>
    </row>
    <row r="123" spans="1:23">
      <c r="A123" s="92" t="s">
        <v>13</v>
      </c>
      <c r="B123" s="18" t="s">
        <v>39</v>
      </c>
      <c r="C123" s="18" t="s">
        <v>122</v>
      </c>
      <c r="D123" s="18">
        <f>IFERROR(AVERAGE(Data!BS9:BU9),"")</f>
        <v>168</v>
      </c>
      <c r="E123" s="18">
        <f>IFERROR(AVERAGE(Data!BW9:BY9),"")</f>
        <v>95.733333333333334</v>
      </c>
      <c r="F123" s="18">
        <f t="shared" si="86"/>
        <v>33.919123204837497</v>
      </c>
      <c r="G123" s="18">
        <f>IFERROR(AVERAGE(Data!CB9:CC9),"")</f>
        <v>114.5</v>
      </c>
      <c r="H123" s="18">
        <f>IFERROR(AVERAGE(Data!CE9:CF9),"")</f>
        <v>70.5</v>
      </c>
      <c r="I123" s="18">
        <f>IFERROR(AVERAGE(Data!CH9:CI9),"")</f>
        <v>76.5</v>
      </c>
      <c r="J123" s="18">
        <f>IF(Data!CO9="","",Data!CO9)</f>
        <v>7.2</v>
      </c>
      <c r="K123" s="6" t="str">
        <f t="shared" si="81"/>
        <v/>
      </c>
      <c r="L123" s="6" t="str">
        <f t="shared" si="82"/>
        <v/>
      </c>
      <c r="M123" s="6" t="str">
        <f t="shared" si="61"/>
        <v/>
      </c>
      <c r="N123" s="18" t="str">
        <f t="shared" si="87"/>
        <v/>
      </c>
      <c r="O123" s="18" t="str">
        <f t="shared" ref="O123:R123" si="96">O9</f>
        <v>Mid</v>
      </c>
      <c r="P123" s="18" t="str">
        <f t="shared" si="96"/>
        <v>High</v>
      </c>
      <c r="Q123" s="18" t="str">
        <f t="shared" si="96"/>
        <v>Mid</v>
      </c>
      <c r="R123" s="18" t="str">
        <f t="shared" si="96"/>
        <v>High</v>
      </c>
      <c r="S123" s="9">
        <f>IF(Data!BP9="","",Data!BP9)</f>
        <v>42877</v>
      </c>
      <c r="T123" s="6">
        <f t="shared" si="89"/>
        <v>5</v>
      </c>
      <c r="U123" s="93">
        <f>IF(Data!BQ9="","",Data!BQ9)</f>
        <v>0.52083333333333337</v>
      </c>
      <c r="V123" s="18" t="str">
        <f t="shared" si="90"/>
        <v>Afternoon</v>
      </c>
      <c r="W123" s="94" t="str">
        <f>IF(Data!CJ9="","",Data!CJ9)</f>
        <v>1A</v>
      </c>
    </row>
    <row r="124" spans="1:23">
      <c r="A124" s="92" t="s">
        <v>14</v>
      </c>
      <c r="B124" s="18" t="s">
        <v>39</v>
      </c>
      <c r="C124" s="18" t="s">
        <v>122</v>
      </c>
      <c r="D124" s="18">
        <f>IFERROR(AVERAGE(Data!BS10:BU10),"")</f>
        <v>149.80000000000001</v>
      </c>
      <c r="E124" s="18">
        <f>IFERROR(AVERAGE(Data!BW10:BY10),"")</f>
        <v>62.933333333333337</v>
      </c>
      <c r="F124" s="18">
        <f t="shared" si="86"/>
        <v>28.045107465643248</v>
      </c>
      <c r="G124" s="18">
        <f>IFERROR(AVERAGE(Data!CB10:CC10),"")</f>
        <v>112</v>
      </c>
      <c r="H124" s="18">
        <f>IFERROR(AVERAGE(Data!CE10:CF10),"")</f>
        <v>68</v>
      </c>
      <c r="I124" s="18">
        <f>IFERROR(AVERAGE(Data!CH10:CI10),"")</f>
        <v>72.5</v>
      </c>
      <c r="J124" s="18">
        <f>IF(Data!CO10="","",Data!CO10)</f>
        <v>5.9</v>
      </c>
      <c r="K124" s="6" t="str">
        <f t="shared" si="81"/>
        <v/>
      </c>
      <c r="L124" s="6" t="str">
        <f t="shared" si="82"/>
        <v/>
      </c>
      <c r="M124" s="6" t="str">
        <f t="shared" si="61"/>
        <v/>
      </c>
      <c r="N124" s="18" t="str">
        <f t="shared" si="87"/>
        <v/>
      </c>
      <c r="O124" s="18" t="str">
        <f t="shared" ref="O124:R124" si="97">O10</f>
        <v>Low</v>
      </c>
      <c r="P124" s="18" t="str">
        <f t="shared" si="97"/>
        <v>Low</v>
      </c>
      <c r="Q124" s="18" t="str">
        <f t="shared" si="97"/>
        <v>Mid</v>
      </c>
      <c r="R124" s="18" t="str">
        <f t="shared" si="97"/>
        <v>High</v>
      </c>
      <c r="S124" s="9">
        <f>IF(Data!BP10="","",Data!BP10)</f>
        <v>42922</v>
      </c>
      <c r="T124" s="6">
        <f t="shared" si="89"/>
        <v>7</v>
      </c>
      <c r="U124" s="93">
        <f>IF(Data!BQ10="","",Data!BQ10)</f>
        <v>0.3611111111111111</v>
      </c>
      <c r="V124" s="18" t="str">
        <f t="shared" si="90"/>
        <v>Morning</v>
      </c>
      <c r="W124" s="94" t="str">
        <f>IF(Data!CJ10="","",Data!CJ10)</f>
        <v>1A</v>
      </c>
    </row>
    <row r="125" spans="1:23">
      <c r="A125" s="92" t="s">
        <v>16</v>
      </c>
      <c r="B125" s="18" t="s">
        <v>39</v>
      </c>
      <c r="C125" s="18" t="s">
        <v>122</v>
      </c>
      <c r="D125" s="18">
        <f>IFERROR(AVERAGE(Data!BS11:BU11),"")</f>
        <v>157.06666666666669</v>
      </c>
      <c r="E125" s="18">
        <f>IFERROR(AVERAGE(Data!BW11:BY11),"")</f>
        <v>95.2</v>
      </c>
      <c r="F125" s="18">
        <f t="shared" si="86"/>
        <v>38.589477143211269</v>
      </c>
      <c r="G125" s="18">
        <f>IFERROR(AVERAGE(Data!CB11:CC11),"")</f>
        <v>116.5</v>
      </c>
      <c r="H125" s="18">
        <f>IFERROR(AVERAGE(Data!CE11:CF11),"")</f>
        <v>79</v>
      </c>
      <c r="I125" s="18">
        <f>IFERROR(AVERAGE(Data!CH11:CI11),"")</f>
        <v>94.5</v>
      </c>
      <c r="J125" s="18">
        <f>IF(Data!CO11="","",Data!CO11)</f>
        <v>6.2</v>
      </c>
      <c r="K125" s="6" t="str">
        <f t="shared" si="81"/>
        <v/>
      </c>
      <c r="L125" s="6" t="str">
        <f t="shared" si="82"/>
        <v/>
      </c>
      <c r="M125" s="6" t="str">
        <f t="shared" si="61"/>
        <v/>
      </c>
      <c r="N125" s="18" t="str">
        <f t="shared" si="87"/>
        <v/>
      </c>
      <c r="O125" s="18" t="str">
        <f t="shared" ref="O125:R125" si="98">O11</f>
        <v>High</v>
      </c>
      <c r="P125" s="18" t="str">
        <f t="shared" si="98"/>
        <v>Low</v>
      </c>
      <c r="Q125" s="18" t="str">
        <f t="shared" si="98"/>
        <v>Mid</v>
      </c>
      <c r="R125" s="18" t="str">
        <f t="shared" si="98"/>
        <v>High</v>
      </c>
      <c r="S125" s="9">
        <f>IF(Data!BP11="","",Data!BP11)</f>
        <v>42921</v>
      </c>
      <c r="T125" s="6">
        <f t="shared" si="89"/>
        <v>7</v>
      </c>
      <c r="U125" s="93">
        <f>IF(Data!BQ11="","",Data!BQ11)</f>
        <v>0.73819444444444438</v>
      </c>
      <c r="V125" s="18" t="str">
        <f t="shared" si="90"/>
        <v>Afternoon</v>
      </c>
      <c r="W125" s="94" t="str">
        <f>IF(Data!CJ11="","",Data!CJ11)</f>
        <v>1B</v>
      </c>
    </row>
    <row r="126" spans="1:23">
      <c r="A126" s="92" t="s">
        <v>17</v>
      </c>
      <c r="B126" s="18" t="s">
        <v>39</v>
      </c>
      <c r="C126" s="18" t="s">
        <v>122</v>
      </c>
      <c r="D126" s="18">
        <f>IFERROR(AVERAGE(Data!BS12:BU12),"")</f>
        <v>165.13333333333333</v>
      </c>
      <c r="E126" s="18">
        <f>IFERROR(AVERAGE(Data!BW12:BY12),"")</f>
        <v>72.900000000000006</v>
      </c>
      <c r="F126" s="18">
        <f t="shared" si="86"/>
        <v>26.733636170573071</v>
      </c>
      <c r="G126" s="18">
        <f>IFERROR(AVERAGE(Data!CB12:CC12),"")</f>
        <v>99.5</v>
      </c>
      <c r="H126" s="18">
        <f>IFERROR(AVERAGE(Data!CE12:CF12),"")</f>
        <v>66.5</v>
      </c>
      <c r="I126" s="18">
        <f>IFERROR(AVERAGE(Data!CH12:CI12),"")</f>
        <v>89</v>
      </c>
      <c r="J126" s="18">
        <f>IF(Data!CO12="","",Data!CO12)</f>
        <v>5.9</v>
      </c>
      <c r="K126" s="6" t="str">
        <f t="shared" si="81"/>
        <v/>
      </c>
      <c r="L126" s="6" t="str">
        <f t="shared" si="82"/>
        <v/>
      </c>
      <c r="M126" s="6" t="str">
        <f t="shared" si="61"/>
        <v/>
      </c>
      <c r="N126" s="18" t="str">
        <f t="shared" si="87"/>
        <v/>
      </c>
      <c r="O126" s="18" t="str">
        <f t="shared" ref="O126:R126" si="99">O12</f>
        <v>Low</v>
      </c>
      <c r="P126" s="18" t="str">
        <f t="shared" si="99"/>
        <v>Low</v>
      </c>
      <c r="Q126" s="18" t="str">
        <f t="shared" si="99"/>
        <v>Low</v>
      </c>
      <c r="R126" s="18" t="str">
        <f t="shared" si="99"/>
        <v>Mid</v>
      </c>
      <c r="S126" s="9">
        <f>IF(Data!BP12="","",Data!BP12)</f>
        <v>42921</v>
      </c>
      <c r="T126" s="6">
        <f t="shared" si="89"/>
        <v>7</v>
      </c>
      <c r="U126" s="93">
        <f>IF(Data!BQ12="","",Data!BQ12)</f>
        <v>0.73958333333333337</v>
      </c>
      <c r="V126" s="18" t="str">
        <f t="shared" si="90"/>
        <v>Afternoon</v>
      </c>
      <c r="W126" s="94" t="str">
        <f>IF(Data!CJ12="","",Data!CJ12)</f>
        <v>1B</v>
      </c>
    </row>
    <row r="127" spans="1:23">
      <c r="A127" s="92" t="s">
        <v>18</v>
      </c>
      <c r="B127" s="18" t="s">
        <v>39</v>
      </c>
      <c r="C127" s="18" t="s">
        <v>122</v>
      </c>
      <c r="D127" s="18">
        <f>IFERROR(AVERAGE(Data!BS13:BU13),"")</f>
        <v>148.06666666666669</v>
      </c>
      <c r="E127" s="18">
        <f>IFERROR(AVERAGE(Data!BW13:BY13),"")</f>
        <v>74.939393939393923</v>
      </c>
      <c r="F127" s="18">
        <f t="shared" si="86"/>
        <v>34.181851059792166</v>
      </c>
      <c r="G127" s="18">
        <f>IFERROR(AVERAGE(Data!CB13:CC13),"")</f>
        <v>114</v>
      </c>
      <c r="H127" s="18">
        <f>IFERROR(AVERAGE(Data!CE13:CF13),"")</f>
        <v>76</v>
      </c>
      <c r="I127" s="18">
        <f>IFERROR(AVERAGE(Data!CH13:CI13),"")</f>
        <v>67.5</v>
      </c>
      <c r="J127" s="18">
        <f>IF(Data!CO13="","",Data!CO13)</f>
        <v>5.4</v>
      </c>
      <c r="K127" s="6" t="str">
        <f t="shared" si="81"/>
        <v/>
      </c>
      <c r="L127" s="6" t="str">
        <f t="shared" si="82"/>
        <v/>
      </c>
      <c r="M127" s="6" t="str">
        <f t="shared" si="61"/>
        <v/>
      </c>
      <c r="N127" s="18" t="str">
        <f t="shared" si="87"/>
        <v/>
      </c>
      <c r="O127" s="18" t="str">
        <f t="shared" ref="O127:R127" si="100">O13</f>
        <v>Mid</v>
      </c>
      <c r="P127" s="18" t="str">
        <f t="shared" si="100"/>
        <v>High</v>
      </c>
      <c r="Q127" s="18" t="str">
        <f t="shared" si="100"/>
        <v>Mid</v>
      </c>
      <c r="R127" s="18" t="str">
        <f t="shared" si="100"/>
        <v>Mid</v>
      </c>
      <c r="S127" s="9" t="str">
        <f>IF(Data!BP13="","",Data!BP13)</f>
        <v>7/5/217</v>
      </c>
      <c r="T127" s="6" t="str">
        <f t="shared" si="89"/>
        <v/>
      </c>
      <c r="U127" s="93">
        <f>IF(Data!BQ13="","",Data!BQ13)</f>
        <v>0.71527777777777779</v>
      </c>
      <c r="V127" s="18" t="str">
        <f t="shared" si="90"/>
        <v>Afternoon</v>
      </c>
      <c r="W127" s="94" t="str">
        <f>IF(Data!CJ13="","",Data!CJ13)</f>
        <v>1A</v>
      </c>
    </row>
    <row r="128" spans="1:23">
      <c r="A128" s="92" t="s">
        <v>19</v>
      </c>
      <c r="B128" s="18" t="s">
        <v>39</v>
      </c>
      <c r="C128" s="18" t="s">
        <v>122</v>
      </c>
      <c r="D128" s="18">
        <f>IFERROR(AVERAGE(Data!BS14:BU14),"")</f>
        <v>159.96666666666667</v>
      </c>
      <c r="E128" s="18">
        <f>IFERROR(AVERAGE(Data!BW14:BY14),"")</f>
        <v>74.599999999999994</v>
      </c>
      <c r="F128" s="18">
        <f t="shared" si="86"/>
        <v>29.152770722489802</v>
      </c>
      <c r="G128" s="18">
        <f>IFERROR(AVERAGE(Data!CB14:CC14),"")</f>
        <v>97</v>
      </c>
      <c r="H128" s="18">
        <f>IFERROR(AVERAGE(Data!CE14:CF14),"")</f>
        <v>63</v>
      </c>
      <c r="I128" s="18">
        <f>IFERROR(AVERAGE(Data!CH14:CI14),"")</f>
        <v>76</v>
      </c>
      <c r="J128" s="18">
        <f>IF(Data!CO14="","",Data!CO14)</f>
        <v>6.3</v>
      </c>
      <c r="K128" s="6" t="str">
        <f t="shared" si="81"/>
        <v/>
      </c>
      <c r="L128" s="6" t="str">
        <f t="shared" si="82"/>
        <v/>
      </c>
      <c r="M128" s="6" t="str">
        <f t="shared" si="61"/>
        <v/>
      </c>
      <c r="N128" s="18" t="str">
        <f t="shared" si="87"/>
        <v/>
      </c>
      <c r="O128" s="18" t="str">
        <f t="shared" ref="O128:R128" si="101">O14</f>
        <v>Mid</v>
      </c>
      <c r="P128" s="18" t="str">
        <f t="shared" si="101"/>
        <v>High</v>
      </c>
      <c r="Q128" s="18" t="str">
        <f t="shared" si="101"/>
        <v>Low</v>
      </c>
      <c r="R128" s="18" t="str">
        <f t="shared" si="101"/>
        <v>High</v>
      </c>
      <c r="S128" s="9">
        <f>IF(Data!BP14="","",Data!BP14)</f>
        <v>42922</v>
      </c>
      <c r="T128" s="6">
        <f t="shared" si="89"/>
        <v>7</v>
      </c>
      <c r="U128" s="93">
        <f>IF(Data!BQ14="","",Data!BQ14)</f>
        <v>0.4201388888888889</v>
      </c>
      <c r="V128" s="18" t="str">
        <f t="shared" si="90"/>
        <v>Morning</v>
      </c>
      <c r="W128" s="94" t="str">
        <f>IF(Data!CJ14="","",Data!CJ14)</f>
        <v>1A</v>
      </c>
    </row>
    <row r="129" spans="1:23">
      <c r="A129" s="92" t="s">
        <v>25</v>
      </c>
      <c r="B129" s="18" t="s">
        <v>39</v>
      </c>
      <c r="C129" s="18" t="s">
        <v>122</v>
      </c>
      <c r="D129" s="18" t="str">
        <f>IFERROR(AVERAGE(Data!BS15:BU15),"")</f>
        <v/>
      </c>
      <c r="E129" s="18" t="str">
        <f>IFERROR(AVERAGE(Data!BW15:BY15),"")</f>
        <v/>
      </c>
      <c r="F129" s="18" t="str">
        <f t="shared" si="86"/>
        <v/>
      </c>
      <c r="G129" s="18" t="str">
        <f>IFERROR(AVERAGE(Data!CB15:CC15),"")</f>
        <v/>
      </c>
      <c r="H129" s="18" t="str">
        <f>IFERROR(AVERAGE(Data!CE15:CF15),"")</f>
        <v/>
      </c>
      <c r="I129" s="18" t="str">
        <f>IFERROR(AVERAGE(Data!CH15:CI15),"")</f>
        <v/>
      </c>
      <c r="J129" s="18" t="str">
        <f>IF(Data!CO15="","",Data!CO15)</f>
        <v/>
      </c>
      <c r="K129" s="6" t="str">
        <f t="shared" si="81"/>
        <v/>
      </c>
      <c r="L129" s="6" t="str">
        <f t="shared" si="82"/>
        <v/>
      </c>
      <c r="M129" s="6" t="str">
        <f t="shared" si="61"/>
        <v/>
      </c>
      <c r="N129" s="18" t="str">
        <f t="shared" si="87"/>
        <v/>
      </c>
      <c r="O129" s="18" t="str">
        <f t="shared" ref="O129:R129" si="102">O15</f>
        <v/>
      </c>
      <c r="P129" s="18" t="str">
        <f t="shared" si="102"/>
        <v/>
      </c>
      <c r="Q129" s="18" t="str">
        <f t="shared" si="102"/>
        <v/>
      </c>
      <c r="R129" s="18" t="str">
        <f t="shared" si="102"/>
        <v/>
      </c>
      <c r="S129" s="9" t="str">
        <f>IF(Data!BP15="","",Data!BP15)</f>
        <v/>
      </c>
      <c r="T129" s="6" t="str">
        <f t="shared" si="89"/>
        <v/>
      </c>
      <c r="U129" s="93" t="str">
        <f>IF(Data!BQ15="","",Data!BQ15)</f>
        <v/>
      </c>
      <c r="V129" s="18" t="str">
        <f t="shared" si="90"/>
        <v/>
      </c>
      <c r="W129" s="94" t="str">
        <f>IF(Data!CJ15="","",Data!CJ15)</f>
        <v/>
      </c>
    </row>
    <row r="130" spans="1:23">
      <c r="A130" s="92" t="s">
        <v>20</v>
      </c>
      <c r="B130" s="18" t="s">
        <v>39</v>
      </c>
      <c r="C130" s="18" t="s">
        <v>122</v>
      </c>
      <c r="D130" s="18">
        <f>IFERROR(AVERAGE(Data!BS16:BU16),"")</f>
        <v>174.93333333333331</v>
      </c>
      <c r="E130" s="18">
        <f>IFERROR(AVERAGE(Data!BW16:BY16),"")</f>
        <v>92</v>
      </c>
      <c r="F130" s="18">
        <f t="shared" si="86"/>
        <v>30.063717653182636</v>
      </c>
      <c r="G130" s="18">
        <f>IFERROR(AVERAGE(Data!CB16:CC16),"")</f>
        <v>113.5</v>
      </c>
      <c r="H130" s="18">
        <f>IFERROR(AVERAGE(Data!CE16:CF16),"")</f>
        <v>73</v>
      </c>
      <c r="I130" s="18">
        <f>IFERROR(AVERAGE(Data!CH16:CI16),"")</f>
        <v>85</v>
      </c>
      <c r="J130" s="18">
        <f>IF(Data!CO16="","",Data!CO16)</f>
        <v>5.9</v>
      </c>
      <c r="K130" s="6" t="str">
        <f t="shared" si="81"/>
        <v/>
      </c>
      <c r="L130" s="6" t="str">
        <f t="shared" si="82"/>
        <v/>
      </c>
      <c r="M130" s="6" t="str">
        <f t="shared" si="61"/>
        <v/>
      </c>
      <c r="N130" s="18" t="str">
        <f t="shared" si="87"/>
        <v/>
      </c>
      <c r="O130" s="18" t="str">
        <f t="shared" ref="O130:R130" si="103">O16</f>
        <v>Mid</v>
      </c>
      <c r="P130" s="18" t="str">
        <f t="shared" si="103"/>
        <v>High</v>
      </c>
      <c r="Q130" s="18" t="str">
        <f t="shared" si="103"/>
        <v>High</v>
      </c>
      <c r="R130" s="18" t="str">
        <f t="shared" si="103"/>
        <v>High</v>
      </c>
      <c r="S130" s="9">
        <f>IF(Data!BP16="","",Data!BP16)</f>
        <v>42922</v>
      </c>
      <c r="T130" s="6">
        <f t="shared" si="89"/>
        <v>7</v>
      </c>
      <c r="U130" s="93">
        <f>IF(Data!BQ16="","",Data!BQ16)</f>
        <v>0.38194444444444442</v>
      </c>
      <c r="V130" s="18" t="str">
        <f t="shared" si="90"/>
        <v>Morning</v>
      </c>
      <c r="W130" s="94" t="str">
        <f>IF(Data!CJ16="","",Data!CJ16)</f>
        <v>1A</v>
      </c>
    </row>
    <row r="131" spans="1:23">
      <c r="A131" s="92" t="s">
        <v>21</v>
      </c>
      <c r="B131" s="18" t="s">
        <v>39</v>
      </c>
      <c r="C131" s="18" t="s">
        <v>122</v>
      </c>
      <c r="D131" s="18">
        <f>IFERROR(AVERAGE(Data!BS17:BU17),"")</f>
        <v>163.5</v>
      </c>
      <c r="E131" s="18">
        <f>IFERROR(AVERAGE(Data!BW17:BY17),"")</f>
        <v>91</v>
      </c>
      <c r="F131" s="18">
        <f t="shared" si="86"/>
        <v>34.04127972766976</v>
      </c>
      <c r="G131" s="18">
        <f>IFERROR(AVERAGE(Data!CB17:CC17),"")</f>
        <v>102</v>
      </c>
      <c r="H131" s="18">
        <f>IFERROR(AVERAGE(Data!CE17:CF17),"")</f>
        <v>77</v>
      </c>
      <c r="I131" s="18">
        <f>IFERROR(AVERAGE(Data!CH17:CI17),"")</f>
        <v>85.5</v>
      </c>
      <c r="J131" s="18">
        <f>IF(Data!CO17="","",Data!CO17)</f>
        <v>6.1</v>
      </c>
      <c r="K131" s="6" t="str">
        <f t="shared" si="81"/>
        <v/>
      </c>
      <c r="L131" s="6" t="str">
        <f t="shared" si="82"/>
        <v/>
      </c>
      <c r="M131" s="6" t="str">
        <f t="shared" si="61"/>
        <v/>
      </c>
      <c r="N131" s="18" t="str">
        <f t="shared" si="87"/>
        <v/>
      </c>
      <c r="O131" s="18" t="str">
        <f t="shared" ref="O131:R131" si="104">O17</f>
        <v>Mid</v>
      </c>
      <c r="P131" s="18" t="str">
        <f t="shared" si="104"/>
        <v>Low</v>
      </c>
      <c r="Q131" s="18" t="str">
        <f t="shared" si="104"/>
        <v>High</v>
      </c>
      <c r="R131" s="18" t="str">
        <f t="shared" si="104"/>
        <v>High</v>
      </c>
      <c r="S131" s="9">
        <f>IF(Data!BP17="","",Data!BP17)</f>
        <v>42922</v>
      </c>
      <c r="T131" s="6">
        <f t="shared" si="89"/>
        <v>7</v>
      </c>
      <c r="U131" s="93">
        <f>IF(Data!BQ17="","",Data!BQ17)</f>
        <v>0.3611111111111111</v>
      </c>
      <c r="V131" s="18" t="str">
        <f t="shared" si="90"/>
        <v>Morning</v>
      </c>
      <c r="W131" s="94" t="str">
        <f>IF(Data!CJ17="","",Data!CJ17)</f>
        <v>1A</v>
      </c>
    </row>
    <row r="132" spans="1:23">
      <c r="A132" s="92" t="s">
        <v>22</v>
      </c>
      <c r="B132" s="18" t="s">
        <v>39</v>
      </c>
      <c r="C132" s="18" t="s">
        <v>122</v>
      </c>
      <c r="D132" s="18" t="str">
        <f>IFERROR(AVERAGE(Data!BS18:BU18),"")</f>
        <v/>
      </c>
      <c r="E132" s="18" t="str">
        <f>IFERROR(AVERAGE(Data!BW18:BY18),"")</f>
        <v/>
      </c>
      <c r="F132" s="18" t="str">
        <f t="shared" si="86"/>
        <v/>
      </c>
      <c r="G132" s="18" t="str">
        <f>IFERROR(AVERAGE(Data!CB18:CC18),"")</f>
        <v/>
      </c>
      <c r="H132" s="18" t="str">
        <f>IFERROR(AVERAGE(Data!CE18:CF18),"")</f>
        <v/>
      </c>
      <c r="I132" s="18" t="str">
        <f>IFERROR(AVERAGE(Data!CH18:CI18),"")</f>
        <v/>
      </c>
      <c r="J132" s="18" t="str">
        <f>IF(Data!CO18="","",Data!CO18)</f>
        <v/>
      </c>
      <c r="K132" s="6" t="str">
        <f t="shared" si="81"/>
        <v/>
      </c>
      <c r="L132" s="6" t="str">
        <f t="shared" si="82"/>
        <v/>
      </c>
      <c r="M132" s="6" t="str">
        <f t="shared" si="61"/>
        <v/>
      </c>
      <c r="N132" s="18" t="str">
        <f t="shared" si="87"/>
        <v/>
      </c>
      <c r="O132" s="18" t="str">
        <f t="shared" ref="O132:R132" si="105">O18</f>
        <v/>
      </c>
      <c r="P132" s="18" t="str">
        <f t="shared" si="105"/>
        <v/>
      </c>
      <c r="Q132" s="18" t="str">
        <f t="shared" si="105"/>
        <v/>
      </c>
      <c r="R132" s="18" t="str">
        <f t="shared" si="105"/>
        <v/>
      </c>
      <c r="S132" s="9" t="str">
        <f>IF(Data!BP18="","",Data!BP18)</f>
        <v/>
      </c>
      <c r="T132" s="6" t="str">
        <f t="shared" si="89"/>
        <v/>
      </c>
      <c r="U132" s="93" t="str">
        <f>IF(Data!BQ18="","",Data!BQ18)</f>
        <v/>
      </c>
      <c r="V132" s="18" t="str">
        <f t="shared" si="90"/>
        <v/>
      </c>
      <c r="W132" s="94" t="str">
        <f>IF(Data!CJ18="","",Data!CJ18)</f>
        <v/>
      </c>
    </row>
    <row r="133" spans="1:23">
      <c r="A133" s="92" t="s">
        <v>23</v>
      </c>
      <c r="B133" s="18" t="s">
        <v>39</v>
      </c>
      <c r="C133" s="18" t="s">
        <v>122</v>
      </c>
      <c r="D133" s="18" t="str">
        <f>IFERROR(AVERAGE(Data!BS19:BU19),"")</f>
        <v/>
      </c>
      <c r="E133" s="18" t="str">
        <f>IFERROR(AVERAGE(Data!BW19:BY19),"")</f>
        <v/>
      </c>
      <c r="F133" s="18" t="str">
        <f t="shared" si="86"/>
        <v/>
      </c>
      <c r="G133" s="18" t="str">
        <f>IFERROR(AVERAGE(Data!CB19:CC19),"")</f>
        <v/>
      </c>
      <c r="H133" s="18" t="str">
        <f>IFERROR(AVERAGE(Data!CE19:CF19),"")</f>
        <v/>
      </c>
      <c r="I133" s="18" t="str">
        <f>IFERROR(AVERAGE(Data!CH19:CI19),"")</f>
        <v/>
      </c>
      <c r="J133" s="18" t="str">
        <f>IF(Data!CO19="","",Data!CO19)</f>
        <v/>
      </c>
      <c r="K133" s="6" t="str">
        <f t="shared" si="81"/>
        <v/>
      </c>
      <c r="L133" s="6" t="str">
        <f t="shared" si="82"/>
        <v/>
      </c>
      <c r="M133" s="6" t="str">
        <f t="shared" si="61"/>
        <v/>
      </c>
      <c r="N133" s="18" t="str">
        <f t="shared" si="87"/>
        <v/>
      </c>
      <c r="O133" s="18" t="str">
        <f t="shared" ref="O133:R133" si="106">O19</f>
        <v>High</v>
      </c>
      <c r="P133" s="18" t="str">
        <f t="shared" si="106"/>
        <v/>
      </c>
      <c r="Q133" s="18" t="str">
        <f t="shared" si="106"/>
        <v/>
      </c>
      <c r="R133" s="18" t="str">
        <f t="shared" si="106"/>
        <v>Low</v>
      </c>
      <c r="S133" s="9" t="str">
        <f>IF(Data!BP19="","",Data!BP19)</f>
        <v/>
      </c>
      <c r="T133" s="6" t="str">
        <f t="shared" si="89"/>
        <v/>
      </c>
      <c r="U133" s="93" t="str">
        <f>IF(Data!BQ19="","",Data!BQ19)</f>
        <v/>
      </c>
      <c r="V133" s="18" t="str">
        <f t="shared" si="90"/>
        <v/>
      </c>
      <c r="W133" s="94" t="str">
        <f>IF(Data!CJ19="","",Data!CJ19)</f>
        <v/>
      </c>
    </row>
    <row r="134" spans="1:23">
      <c r="A134" s="92" t="s">
        <v>24</v>
      </c>
      <c r="B134" s="18" t="s">
        <v>39</v>
      </c>
      <c r="C134" s="18" t="s">
        <v>122</v>
      </c>
      <c r="D134" s="18">
        <f>IFERROR(AVERAGE(Data!BS20:BU20),"")</f>
        <v>167.23333333333332</v>
      </c>
      <c r="E134" s="18">
        <f>IFERROR(AVERAGE(Data!BW20:BY20),"")</f>
        <v>84.9</v>
      </c>
      <c r="F134" s="18">
        <f t="shared" si="86"/>
        <v>30.357219974709075</v>
      </c>
      <c r="G134" s="18">
        <f>IFERROR(AVERAGE(Data!CB20:CC20),"")</f>
        <v>131.5</v>
      </c>
      <c r="H134" s="18">
        <f>IFERROR(AVERAGE(Data!CE20:CF20),"")</f>
        <v>79</v>
      </c>
      <c r="I134" s="18">
        <f>IFERROR(AVERAGE(Data!CH20:CI20),"")</f>
        <v>58.5</v>
      </c>
      <c r="J134" s="18">
        <f>IF(Data!CO20="","",Data!CO20)</f>
        <v>5.5</v>
      </c>
      <c r="K134" s="6" t="str">
        <f t="shared" si="81"/>
        <v/>
      </c>
      <c r="L134" s="6" t="str">
        <f t="shared" si="82"/>
        <v/>
      </c>
      <c r="M134" s="6" t="str">
        <f t="shared" si="61"/>
        <v/>
      </c>
      <c r="N134" s="18" t="str">
        <f t="shared" si="87"/>
        <v/>
      </c>
      <c r="O134" s="18" t="str">
        <f t="shared" ref="O134:R134" si="107">O20</f>
        <v>Mid</v>
      </c>
      <c r="P134" s="18" t="str">
        <f t="shared" si="107"/>
        <v>High</v>
      </c>
      <c r="Q134" s="18" t="str">
        <f t="shared" si="107"/>
        <v>High</v>
      </c>
      <c r="R134" s="18" t="str">
        <f t="shared" si="107"/>
        <v>High</v>
      </c>
      <c r="S134" s="9">
        <f>IF(Data!BP20="","",Data!BP20)</f>
        <v>42922</v>
      </c>
      <c r="T134" s="6">
        <f t="shared" si="89"/>
        <v>7</v>
      </c>
      <c r="U134" s="93">
        <f>IF(Data!BQ20="","",Data!BQ20)</f>
        <v>0.3923611111111111</v>
      </c>
      <c r="V134" s="18" t="str">
        <f t="shared" si="90"/>
        <v>Morning</v>
      </c>
      <c r="W134" s="94" t="str">
        <f>IF(Data!CJ20="","",Data!CJ20)</f>
        <v>1B</v>
      </c>
    </row>
    <row r="135" spans="1:23">
      <c r="A135" s="92" t="s">
        <v>26</v>
      </c>
      <c r="B135" s="18" t="s">
        <v>39</v>
      </c>
      <c r="C135" s="18" t="s">
        <v>122</v>
      </c>
      <c r="D135" s="18" t="str">
        <f>IFERROR(AVERAGE(Data!BS21:BU21),"")</f>
        <v/>
      </c>
      <c r="E135" s="18" t="str">
        <f>IFERROR(AVERAGE(Data!BW21:BY21),"")</f>
        <v/>
      </c>
      <c r="F135" s="18" t="str">
        <f t="shared" si="86"/>
        <v/>
      </c>
      <c r="G135" s="18" t="str">
        <f>IFERROR(AVERAGE(Data!CB21:CC21),"")</f>
        <v/>
      </c>
      <c r="H135" s="18" t="str">
        <f>IFERROR(AVERAGE(Data!CE21:CF21),"")</f>
        <v/>
      </c>
      <c r="I135" s="18" t="str">
        <f>IFERROR(AVERAGE(Data!CH21:CI21),"")</f>
        <v/>
      </c>
      <c r="J135" s="18" t="str">
        <f>IF(Data!CO21="","",Data!CO21)</f>
        <v/>
      </c>
      <c r="K135" s="6" t="str">
        <f t="shared" si="81"/>
        <v/>
      </c>
      <c r="L135" s="6" t="str">
        <f t="shared" si="82"/>
        <v/>
      </c>
      <c r="M135" s="6" t="str">
        <f t="shared" si="61"/>
        <v/>
      </c>
      <c r="N135" s="18" t="str">
        <f t="shared" si="87"/>
        <v/>
      </c>
      <c r="O135" s="18" t="str">
        <f t="shared" ref="O135:R135" si="108">O21</f>
        <v>High</v>
      </c>
      <c r="P135" s="18" t="str">
        <f t="shared" si="108"/>
        <v/>
      </c>
      <c r="Q135" s="18" t="str">
        <f t="shared" si="108"/>
        <v/>
      </c>
      <c r="R135" s="18" t="str">
        <f t="shared" si="108"/>
        <v>Low</v>
      </c>
      <c r="S135" s="9" t="str">
        <f>IF(Data!BP21="","",Data!BP21)</f>
        <v/>
      </c>
      <c r="T135" s="6" t="str">
        <f t="shared" si="89"/>
        <v/>
      </c>
      <c r="U135" s="93" t="str">
        <f>IF(Data!BQ21="","",Data!BQ21)</f>
        <v/>
      </c>
      <c r="V135" s="18" t="str">
        <f t="shared" si="90"/>
        <v/>
      </c>
      <c r="W135" s="94" t="str">
        <f>IF(Data!CJ21="","",Data!CJ21)</f>
        <v/>
      </c>
    </row>
    <row r="136" spans="1:23">
      <c r="A136" s="92" t="s">
        <v>27</v>
      </c>
      <c r="B136" s="18" t="s">
        <v>39</v>
      </c>
      <c r="C136" s="18" t="s">
        <v>122</v>
      </c>
      <c r="D136" s="18" t="str">
        <f>IFERROR(AVERAGE(Data!BS22:BU22),"")</f>
        <v/>
      </c>
      <c r="E136" s="18" t="str">
        <f>IFERROR(AVERAGE(Data!BW22:BY22),"")</f>
        <v/>
      </c>
      <c r="F136" s="18" t="str">
        <f t="shared" si="86"/>
        <v/>
      </c>
      <c r="G136" s="18" t="str">
        <f>IFERROR(AVERAGE(Data!CB22:CC22),"")</f>
        <v/>
      </c>
      <c r="H136" s="18" t="str">
        <f>IFERROR(AVERAGE(Data!CE22:CF22),"")</f>
        <v/>
      </c>
      <c r="I136" s="18" t="str">
        <f>IFERROR(AVERAGE(Data!CH22:CI22),"")</f>
        <v/>
      </c>
      <c r="J136" s="18" t="str">
        <f>IF(Data!CO22="","",Data!CO22)</f>
        <v/>
      </c>
      <c r="K136" s="6" t="str">
        <f t="shared" si="81"/>
        <v/>
      </c>
      <c r="L136" s="6" t="str">
        <f t="shared" si="82"/>
        <v/>
      </c>
      <c r="M136" s="6" t="str">
        <f t="shared" si="61"/>
        <v/>
      </c>
      <c r="N136" s="18" t="str">
        <f t="shared" si="87"/>
        <v/>
      </c>
      <c r="O136" s="18" t="str">
        <f t="shared" ref="O136:R136" si="109">O22</f>
        <v>Mid</v>
      </c>
      <c r="P136" s="18" t="str">
        <f t="shared" si="109"/>
        <v>Low</v>
      </c>
      <c r="Q136" s="18" t="str">
        <f t="shared" si="109"/>
        <v>Low</v>
      </c>
      <c r="R136" s="18" t="str">
        <f t="shared" si="109"/>
        <v>Low</v>
      </c>
      <c r="S136" s="9" t="str">
        <f>IF(Data!BP22="","",Data!BP22)</f>
        <v/>
      </c>
      <c r="T136" s="6" t="str">
        <f t="shared" si="89"/>
        <v/>
      </c>
      <c r="U136" s="93" t="str">
        <f>IF(Data!BQ22="","",Data!BQ22)</f>
        <v/>
      </c>
      <c r="V136" s="18" t="str">
        <f t="shared" si="90"/>
        <v/>
      </c>
      <c r="W136" s="94" t="str">
        <f>IF(Data!CJ22="","",Data!CJ22)</f>
        <v/>
      </c>
    </row>
    <row r="137" spans="1:23">
      <c r="A137" s="92" t="s">
        <v>28</v>
      </c>
      <c r="B137" s="18" t="s">
        <v>39</v>
      </c>
      <c r="C137" s="18" t="s">
        <v>122</v>
      </c>
      <c r="D137" s="18">
        <f>IFERROR(AVERAGE(Data!BS23:BU23),"")</f>
        <v>165.4</v>
      </c>
      <c r="E137" s="18">
        <f>IFERROR(AVERAGE(Data!BW23:BY23),"")</f>
        <v>91.2</v>
      </c>
      <c r="F137" s="18">
        <f t="shared" si="86"/>
        <v>33.336793731513062</v>
      </c>
      <c r="G137" s="18">
        <f>IFERROR(AVERAGE(Data!CB23:CC23),"")</f>
        <v>117</v>
      </c>
      <c r="H137" s="18">
        <f>IFERROR(AVERAGE(Data!CE23:CF23),"")</f>
        <v>78</v>
      </c>
      <c r="I137" s="18">
        <f>IFERROR(AVERAGE(Data!CH23:CI23),"")</f>
        <v>90.5</v>
      </c>
      <c r="J137" s="18">
        <f>IF(Data!CO23="","",Data!CO23)</f>
        <v>6.5</v>
      </c>
      <c r="K137" s="6" t="str">
        <f t="shared" si="81"/>
        <v/>
      </c>
      <c r="L137" s="6" t="str">
        <f t="shared" si="82"/>
        <v/>
      </c>
      <c r="M137" s="6" t="str">
        <f t="shared" si="61"/>
        <v/>
      </c>
      <c r="N137" s="18" t="str">
        <f t="shared" si="87"/>
        <v/>
      </c>
      <c r="O137" s="18" t="str">
        <f t="shared" ref="O137:R137" si="110">O23</f>
        <v>Mid</v>
      </c>
      <c r="P137" s="18" t="str">
        <f t="shared" si="110"/>
        <v>Mid</v>
      </c>
      <c r="Q137" s="18" t="str">
        <f t="shared" si="110"/>
        <v>Mid</v>
      </c>
      <c r="R137" s="18" t="str">
        <f t="shared" si="110"/>
        <v>High</v>
      </c>
      <c r="S137" s="9">
        <f>IF(Data!BP23="","",Data!BP23)</f>
        <v>42984</v>
      </c>
      <c r="T137" s="6">
        <f t="shared" si="89"/>
        <v>9</v>
      </c>
      <c r="U137" s="93">
        <f>IF(Data!BQ23="","",Data!BQ23)</f>
        <v>0.55208333333333337</v>
      </c>
      <c r="V137" s="18" t="str">
        <f t="shared" si="90"/>
        <v>Afternoon</v>
      </c>
      <c r="W137" s="94" t="str">
        <f>IF(Data!CJ23="","",Data!CJ23)</f>
        <v>1B</v>
      </c>
    </row>
    <row r="138" spans="1:23">
      <c r="A138" s="92" t="s">
        <v>29</v>
      </c>
      <c r="B138" s="18" t="s">
        <v>39</v>
      </c>
      <c r="C138" s="18" t="s">
        <v>122</v>
      </c>
      <c r="D138" s="18">
        <f>IFERROR(AVERAGE(Data!BS24:BU24),"")</f>
        <v>159</v>
      </c>
      <c r="E138" s="18">
        <f>IFERROR(AVERAGE(Data!BW24:BY24),"")</f>
        <v>71.400000000000006</v>
      </c>
      <c r="F138" s="18">
        <f t="shared" si="86"/>
        <v>28.242553696451882</v>
      </c>
      <c r="G138" s="18">
        <f>IFERROR(AVERAGE(Data!CB24:CC24),"")</f>
        <v>80.5</v>
      </c>
      <c r="H138" s="18">
        <f>IFERROR(AVERAGE(Data!CE24:CF24),"")</f>
        <v>59</v>
      </c>
      <c r="I138" s="18">
        <f>IFERROR(AVERAGE(Data!CH24:CI24),"")</f>
        <v>119.5</v>
      </c>
      <c r="J138" s="18">
        <f>IF(Data!CO24="","",Data!CO24)</f>
        <v>6</v>
      </c>
      <c r="K138" s="6" t="str">
        <f t="shared" si="81"/>
        <v/>
      </c>
      <c r="L138" s="6" t="str">
        <f t="shared" si="82"/>
        <v/>
      </c>
      <c r="M138" s="6" t="str">
        <f t="shared" si="61"/>
        <v/>
      </c>
      <c r="N138" s="18" t="str">
        <f t="shared" si="87"/>
        <v/>
      </c>
      <c r="O138" s="18" t="str">
        <f t="shared" ref="O138:R138" si="111">O24</f>
        <v>Low</v>
      </c>
      <c r="P138" s="18" t="str">
        <f t="shared" si="111"/>
        <v>Mid</v>
      </c>
      <c r="Q138" s="18" t="str">
        <f t="shared" si="111"/>
        <v>Low</v>
      </c>
      <c r="R138" s="18" t="str">
        <f t="shared" si="111"/>
        <v>Low</v>
      </c>
      <c r="S138" s="9">
        <f>IF(Data!BP24="","",Data!BP24)</f>
        <v>42984</v>
      </c>
      <c r="T138" s="6">
        <f t="shared" si="89"/>
        <v>9</v>
      </c>
      <c r="U138" s="93">
        <f>IF(Data!BQ24="","",Data!BQ24)</f>
        <v>0.55208333333333337</v>
      </c>
      <c r="V138" s="18" t="str">
        <f t="shared" si="90"/>
        <v>Afternoon</v>
      </c>
      <c r="W138" s="94" t="str">
        <f>IF(Data!CJ24="","",Data!CJ24)</f>
        <v>1A</v>
      </c>
    </row>
    <row r="139" spans="1:23">
      <c r="A139" s="92" t="s">
        <v>30</v>
      </c>
      <c r="B139" s="18" t="s">
        <v>39</v>
      </c>
      <c r="C139" s="18" t="s">
        <v>122</v>
      </c>
      <c r="D139" s="18">
        <f>IFERROR(AVERAGE(Data!BS25:BU25),"")</f>
        <v>171.93333333333331</v>
      </c>
      <c r="E139" s="18">
        <f>IFERROR(AVERAGE(Data!BW25:BY25),"")</f>
        <v>101</v>
      </c>
      <c r="F139" s="18">
        <f t="shared" si="86"/>
        <v>34.166556286262981</v>
      </c>
      <c r="G139" s="18">
        <f>IFERROR(AVERAGE(Data!CB25:CC25),"")</f>
        <v>81.5</v>
      </c>
      <c r="H139" s="18">
        <f>IFERROR(AVERAGE(Data!CE25:CF25),"")</f>
        <v>76.5</v>
      </c>
      <c r="I139" s="18">
        <f>IFERROR(AVERAGE(Data!CH25:CI25),"")</f>
        <v>76.5</v>
      </c>
      <c r="J139" s="18">
        <f>IF(Data!CO25="","",Data!CO25)</f>
        <v>5.5</v>
      </c>
      <c r="K139" s="6" t="str">
        <f t="shared" si="81"/>
        <v/>
      </c>
      <c r="L139" s="6" t="str">
        <f t="shared" si="82"/>
        <v/>
      </c>
      <c r="M139" s="6" t="str">
        <f t="shared" si="61"/>
        <v/>
      </c>
      <c r="N139" s="18" t="str">
        <f t="shared" si="87"/>
        <v/>
      </c>
      <c r="O139" s="18" t="str">
        <f t="shared" ref="O139:R139" si="112">O25</f>
        <v>Mid</v>
      </c>
      <c r="P139" s="18" t="str">
        <f t="shared" si="112"/>
        <v>Low</v>
      </c>
      <c r="Q139" s="18" t="str">
        <f t="shared" si="112"/>
        <v>Mid</v>
      </c>
      <c r="R139" s="18" t="str">
        <f t="shared" si="112"/>
        <v>Mid</v>
      </c>
      <c r="S139" s="9">
        <f>IF(Data!BP25="","",Data!BP25)</f>
        <v>42984</v>
      </c>
      <c r="T139" s="6">
        <f t="shared" si="89"/>
        <v>9</v>
      </c>
      <c r="U139" s="93">
        <f>IF(Data!BQ25="","",Data!BQ25)</f>
        <v>0.54166666666666663</v>
      </c>
      <c r="V139" s="18" t="str">
        <f t="shared" si="90"/>
        <v>Afternoon</v>
      </c>
      <c r="W139" s="94" t="str">
        <f>IF(Data!CJ25="","",Data!CJ25)</f>
        <v>1A</v>
      </c>
    </row>
    <row r="140" spans="1:23">
      <c r="A140" s="92" t="s">
        <v>31</v>
      </c>
      <c r="B140" s="18" t="s">
        <v>39</v>
      </c>
      <c r="C140" s="18" t="s">
        <v>122</v>
      </c>
      <c r="D140" s="18" t="str">
        <f>IFERROR(AVERAGE(Data!BS26:BU26),"")</f>
        <v/>
      </c>
      <c r="E140" s="18" t="str">
        <f>IFERROR(AVERAGE(Data!BW26:BY26),"")</f>
        <v/>
      </c>
      <c r="F140" s="18" t="str">
        <f t="shared" si="86"/>
        <v/>
      </c>
      <c r="G140" s="18" t="str">
        <f>IFERROR(AVERAGE(Data!CB26:CC26),"")</f>
        <v/>
      </c>
      <c r="H140" s="18" t="str">
        <f>IFERROR(AVERAGE(Data!CE26:CF26),"")</f>
        <v/>
      </c>
      <c r="I140" s="18" t="str">
        <f>IFERROR(AVERAGE(Data!CH26:CI26),"")</f>
        <v/>
      </c>
      <c r="J140" s="18" t="str">
        <f>IF(Data!CO26="","",Data!CO26)</f>
        <v/>
      </c>
      <c r="K140" s="6" t="str">
        <f t="shared" si="81"/>
        <v/>
      </c>
      <c r="L140" s="6" t="str">
        <f t="shared" si="82"/>
        <v/>
      </c>
      <c r="M140" s="6" t="str">
        <f t="shared" si="61"/>
        <v/>
      </c>
      <c r="N140" s="18" t="str">
        <f t="shared" si="87"/>
        <v/>
      </c>
      <c r="O140" s="18" t="str">
        <f t="shared" ref="O140:R140" si="113">O26</f>
        <v>Mid</v>
      </c>
      <c r="P140" s="18" t="str">
        <f t="shared" si="113"/>
        <v/>
      </c>
      <c r="Q140" s="18" t="str">
        <f t="shared" si="113"/>
        <v/>
      </c>
      <c r="R140" s="18" t="str">
        <f t="shared" si="113"/>
        <v>High</v>
      </c>
      <c r="S140" s="9" t="str">
        <f>IF(Data!BP26="","",Data!BP26)</f>
        <v/>
      </c>
      <c r="T140" s="6" t="str">
        <f t="shared" si="89"/>
        <v/>
      </c>
      <c r="U140" s="93" t="str">
        <f>IF(Data!BQ26="","",Data!BQ26)</f>
        <v/>
      </c>
      <c r="V140" s="18" t="str">
        <f t="shared" si="90"/>
        <v/>
      </c>
      <c r="W140" s="94" t="str">
        <f>IF(Data!CJ26="","",Data!CJ26)</f>
        <v/>
      </c>
    </row>
    <row r="141" spans="1:23">
      <c r="A141" s="92" t="s">
        <v>32</v>
      </c>
      <c r="B141" s="18" t="s">
        <v>39</v>
      </c>
      <c r="C141" s="18" t="s">
        <v>122</v>
      </c>
      <c r="D141" s="18" t="str">
        <f>IFERROR(AVERAGE(Data!BS27:BU27),"")</f>
        <v/>
      </c>
      <c r="E141" s="18" t="str">
        <f>IFERROR(AVERAGE(Data!BW27:BY27),"")</f>
        <v/>
      </c>
      <c r="F141" s="18" t="str">
        <f t="shared" si="86"/>
        <v/>
      </c>
      <c r="G141" s="18" t="str">
        <f>IFERROR(AVERAGE(Data!CB27:CC27),"")</f>
        <v/>
      </c>
      <c r="H141" s="18" t="str">
        <f>IFERROR(AVERAGE(Data!CE27:CF27),"")</f>
        <v/>
      </c>
      <c r="I141" s="18" t="str">
        <f>IFERROR(AVERAGE(Data!CH27:CI27),"")</f>
        <v/>
      </c>
      <c r="J141" s="18" t="str">
        <f>IF(Data!CO27="","",Data!CO27)</f>
        <v/>
      </c>
      <c r="K141" s="6" t="str">
        <f t="shared" si="81"/>
        <v/>
      </c>
      <c r="L141" s="6" t="str">
        <f t="shared" si="82"/>
        <v/>
      </c>
      <c r="M141" s="6" t="str">
        <f t="shared" si="61"/>
        <v/>
      </c>
      <c r="N141" s="18" t="str">
        <f t="shared" si="87"/>
        <v/>
      </c>
      <c r="O141" s="18" t="str">
        <f t="shared" ref="O141:R141" si="114">O27</f>
        <v>Low</v>
      </c>
      <c r="P141" s="18" t="str">
        <f t="shared" si="114"/>
        <v/>
      </c>
      <c r="Q141" s="18" t="str">
        <f t="shared" si="114"/>
        <v/>
      </c>
      <c r="R141" s="18" t="str">
        <f t="shared" si="114"/>
        <v>Mid</v>
      </c>
      <c r="S141" s="9" t="str">
        <f>IF(Data!BP27="","",Data!BP27)</f>
        <v/>
      </c>
      <c r="T141" s="6" t="str">
        <f t="shared" si="89"/>
        <v/>
      </c>
      <c r="U141" s="93" t="str">
        <f>IF(Data!BQ27="","",Data!BQ27)</f>
        <v/>
      </c>
      <c r="V141" s="18" t="str">
        <f t="shared" si="90"/>
        <v/>
      </c>
      <c r="W141" s="94" t="str">
        <f>IF(Data!CJ27="","",Data!CJ27)</f>
        <v/>
      </c>
    </row>
    <row r="142" spans="1:23">
      <c r="A142" s="92" t="s">
        <v>33</v>
      </c>
      <c r="B142" s="18" t="s">
        <v>39</v>
      </c>
      <c r="C142" s="18" t="s">
        <v>122</v>
      </c>
      <c r="D142" s="18">
        <f>IFERROR(AVERAGE(Data!BS28:BU28),"")</f>
        <v>161.5</v>
      </c>
      <c r="E142" s="18">
        <f>IFERROR(AVERAGE(Data!BW28:BY28),"")</f>
        <v>65.400000000000006</v>
      </c>
      <c r="F142" s="18">
        <f t="shared" si="86"/>
        <v>25.074523862013439</v>
      </c>
      <c r="G142" s="18">
        <f>IFERROR(AVERAGE(Data!CB28:CC28),"")</f>
        <v>107.5</v>
      </c>
      <c r="H142" s="18">
        <f>IFERROR(AVERAGE(Data!CE28:CF28),"")</f>
        <v>72</v>
      </c>
      <c r="I142" s="18">
        <f>IFERROR(AVERAGE(Data!CH28:CI28),"")</f>
        <v>78.5</v>
      </c>
      <c r="J142" s="18">
        <f>IF(Data!CO28="","",Data!CO28)</f>
        <v>5.2</v>
      </c>
      <c r="K142" s="6" t="str">
        <f t="shared" si="81"/>
        <v/>
      </c>
      <c r="L142" s="6" t="str">
        <f t="shared" si="82"/>
        <v/>
      </c>
      <c r="M142" s="6" t="str">
        <f t="shared" si="61"/>
        <v/>
      </c>
      <c r="N142" s="18" t="str">
        <f t="shared" si="87"/>
        <v/>
      </c>
      <c r="O142" s="18" t="str">
        <f t="shared" ref="O142:R142" si="115">O28</f>
        <v>Low</v>
      </c>
      <c r="P142" s="18" t="str">
        <f t="shared" si="115"/>
        <v>High</v>
      </c>
      <c r="Q142" s="18" t="str">
        <f t="shared" si="115"/>
        <v>Low</v>
      </c>
      <c r="R142" s="18" t="str">
        <f t="shared" si="115"/>
        <v>Mid</v>
      </c>
      <c r="S142" s="9">
        <f>IF(Data!BP28="","",Data!BP28)</f>
        <v>42984</v>
      </c>
      <c r="T142" s="6">
        <f t="shared" si="89"/>
        <v>9</v>
      </c>
      <c r="U142" s="93">
        <f>IF(Data!BQ28="","",Data!BQ28)</f>
        <v>0.54166666666666663</v>
      </c>
      <c r="V142" s="18" t="str">
        <f t="shared" si="90"/>
        <v>Afternoon</v>
      </c>
      <c r="W142" s="94" t="str">
        <f>IF(Data!CJ28="","",Data!CJ28)</f>
        <v>1A</v>
      </c>
    </row>
    <row r="143" spans="1:23">
      <c r="A143" s="92" t="s">
        <v>34</v>
      </c>
      <c r="B143" s="18" t="s">
        <v>39</v>
      </c>
      <c r="C143" s="18" t="s">
        <v>122</v>
      </c>
      <c r="D143" s="18">
        <f>IFERROR(AVERAGE(Data!BS29:BU29),"")</f>
        <v>159.63333333333333</v>
      </c>
      <c r="E143" s="18">
        <f>IFERROR(AVERAGE(Data!BW29:BY29),"")</f>
        <v>78.8</v>
      </c>
      <c r="F143" s="18">
        <f t="shared" si="86"/>
        <v>30.922817180267252</v>
      </c>
      <c r="G143" s="18">
        <f>IFERROR(AVERAGE(Data!CB29:CC29),"")</f>
        <v>114.5</v>
      </c>
      <c r="H143" s="18">
        <f>IFERROR(AVERAGE(Data!CE29:CF29),"")</f>
        <v>73</v>
      </c>
      <c r="I143" s="18">
        <f>IFERROR(AVERAGE(Data!CH29:CI29),"")</f>
        <v>68.5</v>
      </c>
      <c r="J143" s="18">
        <f>IF(Data!CO29="","",Data!CO29)</f>
        <v>6.1</v>
      </c>
      <c r="K143" s="6" t="str">
        <f t="shared" si="81"/>
        <v/>
      </c>
      <c r="L143" s="6" t="str">
        <f t="shared" si="82"/>
        <v/>
      </c>
      <c r="M143" s="6" t="str">
        <f t="shared" si="61"/>
        <v/>
      </c>
      <c r="N143" s="18" t="str">
        <f t="shared" si="87"/>
        <v/>
      </c>
      <c r="O143" s="18" t="str">
        <f t="shared" ref="O143:R143" si="116">O29</f>
        <v>Mid</v>
      </c>
      <c r="P143" s="18" t="str">
        <f t="shared" si="116"/>
        <v>Mid</v>
      </c>
      <c r="Q143" s="18" t="str">
        <f t="shared" si="116"/>
        <v>Low</v>
      </c>
      <c r="R143" s="18" t="str">
        <f t="shared" si="116"/>
        <v>Mid</v>
      </c>
      <c r="S143" s="9">
        <f>IF(Data!BP29="","",Data!BP29)</f>
        <v>42984</v>
      </c>
      <c r="T143" s="6">
        <f t="shared" si="89"/>
        <v>9</v>
      </c>
      <c r="U143" s="93">
        <f>IF(Data!BQ29="","",Data!BQ29)</f>
        <v>0.54166666666666663</v>
      </c>
      <c r="V143" s="18" t="str">
        <f t="shared" si="90"/>
        <v>Afternoon</v>
      </c>
      <c r="W143" s="94" t="str">
        <f>IF(Data!CJ29="","",Data!CJ29)</f>
        <v>1B</v>
      </c>
    </row>
    <row r="144" spans="1:23">
      <c r="A144" s="92" t="s">
        <v>35</v>
      </c>
      <c r="B144" s="18" t="s">
        <v>39</v>
      </c>
      <c r="C144" s="18" t="s">
        <v>122</v>
      </c>
      <c r="D144" s="18">
        <f>IFERROR(AVERAGE(Data!BS30:BU30),"")</f>
        <v>156.53333333333333</v>
      </c>
      <c r="E144" s="18">
        <f>IFERROR(AVERAGE(Data!BW30:BY30),"")</f>
        <v>88.233333333333334</v>
      </c>
      <c r="F144" s="18">
        <f t="shared" si="86"/>
        <v>36.009659893954478</v>
      </c>
      <c r="G144" s="18">
        <f>IFERROR(AVERAGE(Data!CB30:CC30),"")</f>
        <v>109.5</v>
      </c>
      <c r="H144" s="18">
        <f>IFERROR(AVERAGE(Data!CE30:CF30),"")</f>
        <v>83.5</v>
      </c>
      <c r="I144" s="18">
        <f>IFERROR(AVERAGE(Data!CH30:CI30),"")</f>
        <v>67</v>
      </c>
      <c r="J144" s="18">
        <f>IF(Data!CO30="","",Data!CO30)</f>
        <v>5.6</v>
      </c>
      <c r="K144" s="6" t="str">
        <f t="shared" si="81"/>
        <v/>
      </c>
      <c r="L144" s="6" t="str">
        <f t="shared" si="82"/>
        <v/>
      </c>
      <c r="M144" s="6" t="str">
        <f t="shared" si="61"/>
        <v/>
      </c>
      <c r="N144" s="18" t="str">
        <f t="shared" si="87"/>
        <v/>
      </c>
      <c r="O144" s="18" t="str">
        <f t="shared" ref="O144:R144" si="117">O30</f>
        <v>High</v>
      </c>
      <c r="P144" s="18" t="str">
        <f t="shared" si="117"/>
        <v>High</v>
      </c>
      <c r="Q144" s="18" t="str">
        <f t="shared" si="117"/>
        <v>High</v>
      </c>
      <c r="R144" s="18" t="str">
        <f t="shared" si="117"/>
        <v>Mid</v>
      </c>
      <c r="S144" s="9">
        <f>IF(Data!BP30="","",Data!BP30)</f>
        <v>42984</v>
      </c>
      <c r="T144" s="6">
        <f t="shared" si="89"/>
        <v>9</v>
      </c>
      <c r="U144" s="93">
        <f>IF(Data!BQ30="","",Data!BQ30)</f>
        <v>0.54166666666666663</v>
      </c>
      <c r="V144" s="18" t="str">
        <f t="shared" si="90"/>
        <v>Afternoon</v>
      </c>
      <c r="W144" s="94" t="str">
        <f>IF(Data!CJ30="","",Data!CJ30)</f>
        <v>1B</v>
      </c>
    </row>
    <row r="145" spans="1:23">
      <c r="A145" s="92" t="s">
        <v>36</v>
      </c>
      <c r="B145" s="18" t="s">
        <v>39</v>
      </c>
      <c r="C145" s="18" t="s">
        <v>122</v>
      </c>
      <c r="D145" s="18">
        <f>IFERROR(AVERAGE(Data!BS31:BU31),"")</f>
        <v>175.93333333333331</v>
      </c>
      <c r="E145" s="18">
        <f>IFERROR(AVERAGE(Data!BW31:BY31),"")</f>
        <v>64.3</v>
      </c>
      <c r="F145" s="18">
        <f t="shared" si="86"/>
        <v>20.773740900225594</v>
      </c>
      <c r="G145" s="18">
        <f>IFERROR(AVERAGE(Data!CB31:CC31),"")</f>
        <v>101.5</v>
      </c>
      <c r="H145" s="18">
        <f>IFERROR(AVERAGE(Data!CE31:CF31),"")</f>
        <v>67</v>
      </c>
      <c r="I145" s="18">
        <f>IFERROR(AVERAGE(Data!CH31:CI31),"")</f>
        <v>72.5</v>
      </c>
      <c r="J145" s="18">
        <f>IF(Data!CO31="","",Data!CO31)</f>
        <v>5.9</v>
      </c>
      <c r="K145" s="6" t="str">
        <f t="shared" si="81"/>
        <v/>
      </c>
      <c r="L145" s="6" t="str">
        <f t="shared" si="82"/>
        <v/>
      </c>
      <c r="M145" s="6" t="str">
        <f t="shared" si="61"/>
        <v/>
      </c>
      <c r="N145" s="18" t="str">
        <f t="shared" si="87"/>
        <v/>
      </c>
      <c r="O145" s="18" t="str">
        <f t="shared" ref="O145:R145" si="118">O31</f>
        <v>Low</v>
      </c>
      <c r="P145" s="18" t="str">
        <f t="shared" si="118"/>
        <v>Low</v>
      </c>
      <c r="Q145" s="18" t="str">
        <f t="shared" si="118"/>
        <v>Low</v>
      </c>
      <c r="R145" s="18" t="str">
        <f t="shared" si="118"/>
        <v>High</v>
      </c>
      <c r="S145" s="9">
        <f>IF(Data!BP31="","",Data!BP31)</f>
        <v>42984</v>
      </c>
      <c r="T145" s="6">
        <f t="shared" si="89"/>
        <v>9</v>
      </c>
      <c r="U145" s="93">
        <f>IF(Data!BQ31="","",Data!BQ31)</f>
        <v>0.59027777777777779</v>
      </c>
      <c r="V145" s="18" t="str">
        <f t="shared" si="90"/>
        <v>Afternoon</v>
      </c>
      <c r="W145" s="94" t="str">
        <f>IF(Data!CJ31="","",Data!CJ31)</f>
        <v>1B</v>
      </c>
    </row>
    <row r="146" spans="1:23">
      <c r="A146" s="92" t="s">
        <v>67</v>
      </c>
      <c r="B146" s="18" t="s">
        <v>39</v>
      </c>
      <c r="C146" s="18" t="s">
        <v>122</v>
      </c>
      <c r="D146" s="18" t="str">
        <f>IFERROR(AVERAGE(Data!BS32:BU32),"")</f>
        <v/>
      </c>
      <c r="E146" s="18" t="str">
        <f>IFERROR(AVERAGE(Data!BW32:BY32),"")</f>
        <v/>
      </c>
      <c r="F146" s="18" t="str">
        <f t="shared" si="86"/>
        <v/>
      </c>
      <c r="G146" s="18" t="str">
        <f>IFERROR(AVERAGE(Data!CB32:CC32),"")</f>
        <v/>
      </c>
      <c r="H146" s="18" t="str">
        <f>IFERROR(AVERAGE(Data!CE32:CF32),"")</f>
        <v/>
      </c>
      <c r="I146" s="18" t="str">
        <f>IFERROR(AVERAGE(Data!CH32:CI32),"")</f>
        <v/>
      </c>
      <c r="J146" s="18" t="str">
        <f>IF(Data!CO32="","",Data!CO32)</f>
        <v/>
      </c>
      <c r="K146" s="6" t="str">
        <f t="shared" si="81"/>
        <v/>
      </c>
      <c r="L146" s="6" t="str">
        <f t="shared" si="82"/>
        <v/>
      </c>
      <c r="M146" s="6" t="str">
        <f t="shared" si="61"/>
        <v/>
      </c>
      <c r="N146" s="18" t="str">
        <f t="shared" si="87"/>
        <v/>
      </c>
      <c r="O146" s="18" t="str">
        <f t="shared" ref="O146:R146" si="119">O32</f>
        <v>High</v>
      </c>
      <c r="P146" s="18" t="str">
        <f t="shared" si="119"/>
        <v/>
      </c>
      <c r="Q146" s="18" t="str">
        <f t="shared" si="119"/>
        <v/>
      </c>
      <c r="R146" s="18" t="str">
        <f t="shared" si="119"/>
        <v>Low</v>
      </c>
      <c r="S146" s="9" t="str">
        <f>IF(Data!BP32="","",Data!BP32)</f>
        <v/>
      </c>
      <c r="T146" s="6" t="str">
        <f t="shared" si="89"/>
        <v/>
      </c>
      <c r="U146" s="93" t="str">
        <f>IF(Data!BQ32="","",Data!BQ32)</f>
        <v/>
      </c>
      <c r="V146" s="18" t="str">
        <f t="shared" si="90"/>
        <v/>
      </c>
      <c r="W146" s="94" t="str">
        <f>IF(Data!CJ32="","",Data!CJ32)</f>
        <v/>
      </c>
    </row>
    <row r="147" spans="1:23">
      <c r="A147" s="92" t="s">
        <v>37</v>
      </c>
      <c r="B147" s="18" t="s">
        <v>39</v>
      </c>
      <c r="C147" s="18" t="s">
        <v>122</v>
      </c>
      <c r="D147" s="18" t="str">
        <f>IFERROR(AVERAGE(Data!BS33:BU33),"")</f>
        <v/>
      </c>
      <c r="E147" s="18" t="str">
        <f>IFERROR(AVERAGE(Data!BW33:BY33),"")</f>
        <v/>
      </c>
      <c r="F147" s="18" t="str">
        <f t="shared" si="86"/>
        <v/>
      </c>
      <c r="G147" s="18" t="str">
        <f>IFERROR(AVERAGE(Data!CB33:CC33),"")</f>
        <v/>
      </c>
      <c r="H147" s="18" t="str">
        <f>IFERROR(AVERAGE(Data!CE33:CF33),"")</f>
        <v/>
      </c>
      <c r="I147" s="18" t="str">
        <f>IFERROR(AVERAGE(Data!CH33:CI33),"")</f>
        <v/>
      </c>
      <c r="J147" s="18" t="str">
        <f>IF(Data!CO33="","",Data!CO33)</f>
        <v/>
      </c>
      <c r="K147" s="6" t="str">
        <f t="shared" si="81"/>
        <v/>
      </c>
      <c r="L147" s="6" t="str">
        <f t="shared" si="82"/>
        <v/>
      </c>
      <c r="M147" s="6" t="str">
        <f t="shared" si="61"/>
        <v/>
      </c>
      <c r="N147" s="18" t="str">
        <f t="shared" si="87"/>
        <v/>
      </c>
      <c r="O147" s="18" t="str">
        <f t="shared" ref="O147:R147" si="120">O33</f>
        <v>Low</v>
      </c>
      <c r="P147" s="18" t="str">
        <f t="shared" si="120"/>
        <v/>
      </c>
      <c r="Q147" s="18" t="str">
        <f t="shared" si="120"/>
        <v/>
      </c>
      <c r="R147" s="18" t="str">
        <f t="shared" si="120"/>
        <v>Low</v>
      </c>
      <c r="S147" s="9" t="str">
        <f>IF(Data!BP33="","",Data!BP33)</f>
        <v/>
      </c>
      <c r="T147" s="6" t="str">
        <f t="shared" si="89"/>
        <v/>
      </c>
      <c r="U147" s="93" t="str">
        <f>IF(Data!BQ33="","",Data!BQ33)</f>
        <v/>
      </c>
      <c r="V147" s="18" t="str">
        <f t="shared" si="90"/>
        <v/>
      </c>
      <c r="W147" s="94" t="str">
        <f>IF(Data!CJ33="","",Data!CJ33)</f>
        <v/>
      </c>
    </row>
    <row r="148" spans="1:23">
      <c r="A148" s="92" t="s">
        <v>57</v>
      </c>
      <c r="B148" s="18" t="s">
        <v>39</v>
      </c>
      <c r="C148" s="18" t="s">
        <v>122</v>
      </c>
      <c r="D148" s="18">
        <f>IFERROR(AVERAGE(Data!BS34:BU34),"")</f>
        <v>159.29999999999998</v>
      </c>
      <c r="E148" s="18">
        <f>IFERROR(AVERAGE(Data!BW34:BY34),"")</f>
        <v>63.9</v>
      </c>
      <c r="F148" s="18">
        <f t="shared" si="86"/>
        <v>25.180787413862209</v>
      </c>
      <c r="G148" s="18">
        <f>IFERROR(AVERAGE(Data!CB34:CC34),"")</f>
        <v>94.5</v>
      </c>
      <c r="H148" s="18">
        <f>IFERROR(AVERAGE(Data!CE34:CF34),"")</f>
        <v>50</v>
      </c>
      <c r="I148" s="18">
        <f>IFERROR(AVERAGE(Data!CH34:CI34),"")</f>
        <v>62</v>
      </c>
      <c r="J148" s="18">
        <f>IF(Data!CO34="","",Data!CO34)</f>
        <v>5.7</v>
      </c>
      <c r="K148" s="6" t="str">
        <f t="shared" ref="K148:K172" si="121">IFERROR(VLOOKUP(A148,AdultWebneers,MATCH(K$1,AdultHeader,0),FALSE),"")</f>
        <v/>
      </c>
      <c r="L148" s="6" t="str">
        <f t="shared" ref="L148:L172" si="122">IFERROR(VLOOKUP($A148,AdultWebneers,MATCH("Ethnicity_Code",AdultHeader,0),FALSE),"")</f>
        <v/>
      </c>
      <c r="M148" s="6" t="str">
        <f t="shared" si="61"/>
        <v/>
      </c>
      <c r="N148" s="18" t="str">
        <f t="shared" si="87"/>
        <v/>
      </c>
      <c r="O148" s="18" t="str">
        <f t="shared" ref="O148:R148" si="123">O34</f>
        <v>Low</v>
      </c>
      <c r="P148" s="18" t="str">
        <f t="shared" si="123"/>
        <v>Low</v>
      </c>
      <c r="Q148" s="18" t="str">
        <f t="shared" si="123"/>
        <v>Low</v>
      </c>
      <c r="R148" s="18" t="str">
        <f t="shared" si="123"/>
        <v>Mid</v>
      </c>
      <c r="S148" s="9">
        <f>IF(Data!BP34="","",Data!BP34)</f>
        <v>43003</v>
      </c>
      <c r="T148" s="6">
        <f t="shared" si="89"/>
        <v>9</v>
      </c>
      <c r="U148" s="93">
        <f>IF(Data!BQ34="","",Data!BQ34)</f>
        <v>0.54166666666666663</v>
      </c>
      <c r="V148" s="18" t="str">
        <f t="shared" si="90"/>
        <v>Afternoon</v>
      </c>
      <c r="W148" s="94" t="str">
        <f>IF(Data!CJ34="","",Data!CJ34)</f>
        <v>1A</v>
      </c>
    </row>
    <row r="149" spans="1:23">
      <c r="A149" s="92" t="s">
        <v>38</v>
      </c>
      <c r="B149" s="18" t="s">
        <v>39</v>
      </c>
      <c r="C149" s="18" t="s">
        <v>122</v>
      </c>
      <c r="D149" s="18">
        <f>IFERROR(AVERAGE(Data!BS35:BU35),"")</f>
        <v>158.29999999999998</v>
      </c>
      <c r="E149" s="18">
        <f>IFERROR(AVERAGE(Data!BW35:BY35),"")</f>
        <v>86</v>
      </c>
      <c r="F149" s="18">
        <f t="shared" si="86"/>
        <v>34.319157791905397</v>
      </c>
      <c r="G149" s="18">
        <f>IFERROR(AVERAGE(Data!CB35:CC35),"")</f>
        <v>113.5</v>
      </c>
      <c r="H149" s="18">
        <f>IFERROR(AVERAGE(Data!CE35:CF35),"")</f>
        <v>84</v>
      </c>
      <c r="I149" s="18">
        <f>IFERROR(AVERAGE(Data!CH35:CI35),"")</f>
        <v>68.5</v>
      </c>
      <c r="J149" s="18">
        <f>IF(Data!CO35="","",Data!CO35)</f>
        <v>5.4</v>
      </c>
      <c r="K149" s="6" t="str">
        <f t="shared" si="121"/>
        <v/>
      </c>
      <c r="L149" s="6" t="str">
        <f t="shared" si="122"/>
        <v/>
      </c>
      <c r="M149" s="6" t="str">
        <f t="shared" si="61"/>
        <v/>
      </c>
      <c r="N149" s="18" t="str">
        <f t="shared" si="87"/>
        <v/>
      </c>
      <c r="O149" s="18" t="str">
        <f t="shared" ref="O149:R149" si="124">O35</f>
        <v>Mid</v>
      </c>
      <c r="P149" s="18" t="str">
        <f t="shared" si="124"/>
        <v>High</v>
      </c>
      <c r="Q149" s="18" t="str">
        <f t="shared" si="124"/>
        <v>High</v>
      </c>
      <c r="R149" s="18" t="str">
        <f t="shared" si="124"/>
        <v>Low</v>
      </c>
      <c r="S149" s="9">
        <f>IF(Data!BP35="","",Data!BP35)</f>
        <v>42999</v>
      </c>
      <c r="T149" s="6">
        <f t="shared" si="89"/>
        <v>9</v>
      </c>
      <c r="U149" s="93">
        <f>IF(Data!BQ35="","",Data!BQ35)</f>
        <v>0.58263888888888882</v>
      </c>
      <c r="V149" s="18" t="str">
        <f t="shared" si="90"/>
        <v>Afternoon</v>
      </c>
      <c r="W149" s="94" t="str">
        <f>IF(Data!CJ35="","",Data!CJ35)</f>
        <v>1A</v>
      </c>
    </row>
    <row r="150" spans="1:23">
      <c r="A150" s="92" t="s">
        <v>40</v>
      </c>
      <c r="B150" s="18" t="s">
        <v>39</v>
      </c>
      <c r="C150" s="18" t="s">
        <v>122</v>
      </c>
      <c r="D150" s="18">
        <f>IFERROR(AVERAGE(Data!BS36:BU36),"")</f>
        <v>156.83333333333334</v>
      </c>
      <c r="E150" s="18">
        <f>IFERROR(AVERAGE(Data!BW36:BY36),"")</f>
        <v>65.7</v>
      </c>
      <c r="F150" s="18">
        <f t="shared" si="86"/>
        <v>26.710906275798123</v>
      </c>
      <c r="G150" s="18">
        <f>IFERROR(AVERAGE(Data!CB36:CC36),"")</f>
        <v>110.5</v>
      </c>
      <c r="H150" s="18">
        <f>IFERROR(AVERAGE(Data!CE36:CF36),"")</f>
        <v>73.5</v>
      </c>
      <c r="I150" s="18">
        <f>IFERROR(AVERAGE(Data!CH36:CI36),"")</f>
        <v>76</v>
      </c>
      <c r="J150" s="18">
        <f>IF(Data!CO36="","",Data!CO36)</f>
        <v>4.8</v>
      </c>
      <c r="K150" s="6" t="str">
        <f t="shared" si="121"/>
        <v/>
      </c>
      <c r="L150" s="6" t="str">
        <f t="shared" si="122"/>
        <v/>
      </c>
      <c r="M150" s="6" t="str">
        <f t="shared" si="61"/>
        <v/>
      </c>
      <c r="N150" s="18" t="str">
        <f t="shared" si="87"/>
        <v/>
      </c>
      <c r="O150" s="18" t="str">
        <f t="shared" ref="O150:R150" si="125">O36</f>
        <v>Low</v>
      </c>
      <c r="P150" s="18" t="str">
        <f t="shared" si="125"/>
        <v>Mid</v>
      </c>
      <c r="Q150" s="18" t="str">
        <f t="shared" si="125"/>
        <v>Low</v>
      </c>
      <c r="R150" s="18" t="str">
        <f t="shared" si="125"/>
        <v>Low</v>
      </c>
      <c r="S150" s="9">
        <f>IF(Data!BP36="","",Data!BP36)</f>
        <v>42999</v>
      </c>
      <c r="T150" s="6">
        <f t="shared" si="89"/>
        <v>9</v>
      </c>
      <c r="U150" s="93">
        <f>IF(Data!BQ36="","",Data!BQ36)</f>
        <v>0.5</v>
      </c>
      <c r="V150" s="18" t="str">
        <f t="shared" si="90"/>
        <v>Afternoon</v>
      </c>
      <c r="W150" s="94" t="str">
        <f>IF(Data!CJ36="","",Data!CJ36)</f>
        <v>1B</v>
      </c>
    </row>
    <row r="151" spans="1:23">
      <c r="A151" s="92" t="s">
        <v>41</v>
      </c>
      <c r="B151" s="18" t="s">
        <v>39</v>
      </c>
      <c r="C151" s="18" t="s">
        <v>122</v>
      </c>
      <c r="D151" s="18">
        <f>IFERROR(AVERAGE(Data!BS37:BU37),"")</f>
        <v>155.6</v>
      </c>
      <c r="E151" s="18">
        <f>IFERROR(AVERAGE(Data!BW37:BY37),"")</f>
        <v>74.099999999999994</v>
      </c>
      <c r="F151" s="18">
        <f t="shared" si="86"/>
        <v>30.605467846498499</v>
      </c>
      <c r="G151" s="18">
        <f>IFERROR(AVERAGE(Data!CB37:CC37),"")</f>
        <v>103.5</v>
      </c>
      <c r="H151" s="18">
        <f>IFERROR(AVERAGE(Data!CE37:CF37),"")</f>
        <v>68.5</v>
      </c>
      <c r="I151" s="18">
        <f>IFERROR(AVERAGE(Data!CH37:CI37),"")</f>
        <v>68</v>
      </c>
      <c r="J151" s="18">
        <f>IF(Data!CO37="","",Data!CO37)</f>
        <v>6.6</v>
      </c>
      <c r="K151" s="6" t="str">
        <f t="shared" si="121"/>
        <v/>
      </c>
      <c r="L151" s="6" t="str">
        <f t="shared" si="122"/>
        <v/>
      </c>
      <c r="M151" s="6" t="str">
        <f t="shared" si="61"/>
        <v/>
      </c>
      <c r="N151" s="18" t="str">
        <f t="shared" si="87"/>
        <v/>
      </c>
      <c r="O151" s="18" t="str">
        <f t="shared" ref="O151:R151" si="126">O37</f>
        <v>Mid</v>
      </c>
      <c r="P151" s="18" t="str">
        <f t="shared" si="126"/>
        <v>Mid</v>
      </c>
      <c r="Q151" s="18" t="str">
        <f t="shared" si="126"/>
        <v>Mid</v>
      </c>
      <c r="R151" s="18" t="str">
        <f t="shared" si="126"/>
        <v>High</v>
      </c>
      <c r="S151" s="9">
        <f>IF(Data!BP37="","",Data!BP37)</f>
        <v>42999</v>
      </c>
      <c r="T151" s="6">
        <f t="shared" si="89"/>
        <v>9</v>
      </c>
      <c r="U151" s="93">
        <f>IF(Data!BQ37="","",Data!BQ37)</f>
        <v>0.55694444444444446</v>
      </c>
      <c r="V151" s="18" t="str">
        <f t="shared" si="90"/>
        <v>Afternoon</v>
      </c>
      <c r="W151" s="94" t="str">
        <f>IF(Data!CJ37="","",Data!CJ37)</f>
        <v>1A</v>
      </c>
    </row>
    <row r="152" spans="1:23">
      <c r="A152" s="92" t="s">
        <v>42</v>
      </c>
      <c r="B152" s="18" t="s">
        <v>39</v>
      </c>
      <c r="C152" s="18" t="s">
        <v>122</v>
      </c>
      <c r="D152" s="18">
        <f>IFERROR(AVERAGE(Data!BS38:BU38),"")</f>
        <v>150.83333333333334</v>
      </c>
      <c r="E152" s="18">
        <f>IFERROR(AVERAGE(Data!BW38:BY38),"")</f>
        <v>81.8</v>
      </c>
      <c r="F152" s="18">
        <f t="shared" si="86"/>
        <v>35.95494643020664</v>
      </c>
      <c r="G152" s="18">
        <f>IFERROR(AVERAGE(Data!CB38:CC38),"")</f>
        <v>120.5</v>
      </c>
      <c r="H152" s="18">
        <f>IFERROR(AVERAGE(Data!CE38:CF38),"")</f>
        <v>84</v>
      </c>
      <c r="I152" s="18">
        <f>IFERROR(AVERAGE(Data!CH38:CI38),"")</f>
        <v>54.5</v>
      </c>
      <c r="J152" s="18">
        <f>IF(Data!CO38="","",Data!CO38)</f>
        <v>5.9</v>
      </c>
      <c r="K152" s="6" t="str">
        <f t="shared" si="121"/>
        <v/>
      </c>
      <c r="L152" s="6" t="str">
        <f t="shared" si="122"/>
        <v/>
      </c>
      <c r="M152" s="6" t="str">
        <f t="shared" si="61"/>
        <v/>
      </c>
      <c r="N152" s="18" t="str">
        <f t="shared" si="87"/>
        <v/>
      </c>
      <c r="O152" s="18" t="str">
        <f t="shared" ref="O152:R152" si="127">O38</f>
        <v>High</v>
      </c>
      <c r="P152" s="18" t="str">
        <f t="shared" si="127"/>
        <v>High</v>
      </c>
      <c r="Q152" s="18" t="str">
        <f t="shared" si="127"/>
        <v>High</v>
      </c>
      <c r="R152" s="18" t="str">
        <f t="shared" si="127"/>
        <v>Mid</v>
      </c>
      <c r="S152" s="9">
        <f>IF(Data!BP38="","",Data!BP38)</f>
        <v>42999</v>
      </c>
      <c r="T152" s="6">
        <f t="shared" si="89"/>
        <v>9</v>
      </c>
      <c r="U152" s="93">
        <f>IF(Data!BQ38="","",Data!BQ38)</f>
        <v>0.52083333333333337</v>
      </c>
      <c r="V152" s="18" t="str">
        <f t="shared" si="90"/>
        <v>Afternoon</v>
      </c>
      <c r="W152" s="94" t="str">
        <f>IF(Data!CJ38="","",Data!CJ38)</f>
        <v>1B</v>
      </c>
    </row>
    <row r="153" spans="1:23">
      <c r="A153" s="92" t="s">
        <v>43</v>
      </c>
      <c r="B153" s="18" t="s">
        <v>39</v>
      </c>
      <c r="C153" s="18" t="s">
        <v>122</v>
      </c>
      <c r="D153" s="18">
        <f>IFERROR(AVERAGE(Data!BS39:BU39),"")</f>
        <v>160.66666666666666</v>
      </c>
      <c r="E153" s="18">
        <f>IFERROR(AVERAGE(Data!BW39:BY39),"")</f>
        <v>91.90000000000002</v>
      </c>
      <c r="F153" s="18">
        <f t="shared" si="86"/>
        <v>35.60114323100499</v>
      </c>
      <c r="G153" s="18">
        <f>IFERROR(AVERAGE(Data!CB39:CC39),"")</f>
        <v>111</v>
      </c>
      <c r="H153" s="18">
        <f>IFERROR(AVERAGE(Data!CE39:CF39),"")</f>
        <v>84</v>
      </c>
      <c r="I153" s="18">
        <f>IFERROR(AVERAGE(Data!CH39:CI39),"")</f>
        <v>80</v>
      </c>
      <c r="J153" s="18">
        <f>IF(Data!CO39="","",Data!CO39)</f>
        <v>6.2</v>
      </c>
      <c r="K153" s="6" t="str">
        <f t="shared" si="121"/>
        <v/>
      </c>
      <c r="L153" s="6" t="str">
        <f t="shared" si="122"/>
        <v/>
      </c>
      <c r="M153" s="6" t="str">
        <f t="shared" si="61"/>
        <v/>
      </c>
      <c r="N153" s="18" t="str">
        <f t="shared" si="87"/>
        <v/>
      </c>
      <c r="O153" s="18" t="str">
        <f t="shared" ref="O153:R153" si="128">O39</f>
        <v>High</v>
      </c>
      <c r="P153" s="18" t="str">
        <f t="shared" si="128"/>
        <v>Mid</v>
      </c>
      <c r="Q153" s="18" t="str">
        <f t="shared" si="128"/>
        <v>High</v>
      </c>
      <c r="R153" s="18" t="str">
        <f t="shared" si="128"/>
        <v>High</v>
      </c>
      <c r="S153" s="9">
        <f>IF(Data!BP39="","",Data!BP39)</f>
        <v>42999</v>
      </c>
      <c r="T153" s="6">
        <f t="shared" si="89"/>
        <v>9</v>
      </c>
      <c r="U153" s="93">
        <f>IF(Data!BQ39="","",Data!BQ39)</f>
        <v>0.45833333333333331</v>
      </c>
      <c r="V153" s="18" t="str">
        <f t="shared" si="90"/>
        <v>Morning</v>
      </c>
      <c r="W153" s="94" t="str">
        <f>IF(Data!CJ39="","",Data!CJ39)</f>
        <v>1B</v>
      </c>
    </row>
    <row r="154" spans="1:23">
      <c r="A154" s="92" t="s">
        <v>44</v>
      </c>
      <c r="B154" s="18" t="s">
        <v>39</v>
      </c>
      <c r="C154" s="18" t="s">
        <v>122</v>
      </c>
      <c r="D154" s="18">
        <f>IFERROR(AVERAGE(Data!BS40:BU40),"")</f>
        <v>149.6</v>
      </c>
      <c r="E154" s="18">
        <f>IFERROR(AVERAGE(Data!BW40:BY40),"")</f>
        <v>71.3</v>
      </c>
      <c r="F154" s="18">
        <f t="shared" si="86"/>
        <v>31.858574737624753</v>
      </c>
      <c r="G154" s="18">
        <f>IFERROR(AVERAGE(Data!CB40:CC40),"")</f>
        <v>105.5</v>
      </c>
      <c r="H154" s="18">
        <f>IFERROR(AVERAGE(Data!CE40:CF40),"")</f>
        <v>82.5</v>
      </c>
      <c r="I154" s="18">
        <f>IFERROR(AVERAGE(Data!CH40:CI40),"")</f>
        <v>83</v>
      </c>
      <c r="J154" s="18">
        <f>IF(Data!CO40="","",Data!CO40)</f>
        <v>5.4</v>
      </c>
      <c r="K154" s="6" t="str">
        <f t="shared" si="121"/>
        <v/>
      </c>
      <c r="L154" s="6" t="str">
        <f t="shared" si="122"/>
        <v/>
      </c>
      <c r="M154" s="6" t="str">
        <f t="shared" si="61"/>
        <v/>
      </c>
      <c r="N154" s="18" t="str">
        <f t="shared" si="87"/>
        <v/>
      </c>
      <c r="O154" s="18" t="str">
        <f t="shared" ref="O154:R154" si="129">O40</f>
        <v>Mid</v>
      </c>
      <c r="P154" s="18" t="str">
        <f t="shared" si="129"/>
        <v>Mid</v>
      </c>
      <c r="Q154" s="18" t="str">
        <f t="shared" si="129"/>
        <v>Mid</v>
      </c>
      <c r="R154" s="18" t="str">
        <f t="shared" si="129"/>
        <v>Low</v>
      </c>
      <c r="S154" s="9">
        <f>IF(Data!BP40="","",Data!BP40)</f>
        <v>43000</v>
      </c>
      <c r="T154" s="6">
        <f t="shared" si="89"/>
        <v>9</v>
      </c>
      <c r="U154" s="93">
        <f>IF(Data!BQ40="","",Data!BQ40)</f>
        <v>0.52361111111111114</v>
      </c>
      <c r="V154" s="18" t="str">
        <f t="shared" si="90"/>
        <v>Afternoon</v>
      </c>
      <c r="W154" s="94" t="str">
        <f>IF(Data!CJ40="","",Data!CJ40)</f>
        <v>1A</v>
      </c>
    </row>
    <row r="155" spans="1:23">
      <c r="A155" s="92" t="s">
        <v>45</v>
      </c>
      <c r="B155" s="18" t="s">
        <v>39</v>
      </c>
      <c r="C155" s="18" t="s">
        <v>122</v>
      </c>
      <c r="D155" s="18" t="str">
        <f>IFERROR(AVERAGE(Data!BS41:BU41),"")</f>
        <v/>
      </c>
      <c r="E155" s="18" t="str">
        <f>IFERROR(AVERAGE(Data!BW41:BY41),"")</f>
        <v/>
      </c>
      <c r="F155" s="18" t="str">
        <f t="shared" si="86"/>
        <v/>
      </c>
      <c r="G155" s="18" t="str">
        <f>IFERROR(AVERAGE(Data!CB41:CC41),"")</f>
        <v/>
      </c>
      <c r="H155" s="18" t="str">
        <f>IFERROR(AVERAGE(Data!CE41:CF41),"")</f>
        <v/>
      </c>
      <c r="I155" s="18" t="str">
        <f>IFERROR(AVERAGE(Data!CH41:CI41),"")</f>
        <v/>
      </c>
      <c r="J155" s="18" t="str">
        <f>IF(Data!CO41="","",Data!CO41)</f>
        <v/>
      </c>
      <c r="K155" s="6" t="str">
        <f t="shared" si="121"/>
        <v/>
      </c>
      <c r="L155" s="6" t="str">
        <f t="shared" si="122"/>
        <v/>
      </c>
      <c r="M155" s="6" t="str">
        <f t="shared" si="61"/>
        <v/>
      </c>
      <c r="N155" s="18" t="str">
        <f t="shared" si="87"/>
        <v/>
      </c>
      <c r="O155" s="18" t="str">
        <f t="shared" ref="O155:R155" si="130">O41</f>
        <v>Mid</v>
      </c>
      <c r="P155" s="18" t="str">
        <f t="shared" si="130"/>
        <v>Low</v>
      </c>
      <c r="Q155" s="18" t="str">
        <f t="shared" si="130"/>
        <v>Mid</v>
      </c>
      <c r="R155" s="18" t="str">
        <f t="shared" si="130"/>
        <v>Low</v>
      </c>
      <c r="S155" s="9" t="str">
        <f>IF(Data!BP41="","",Data!BP41)</f>
        <v/>
      </c>
      <c r="T155" s="6" t="str">
        <f t="shared" si="89"/>
        <v/>
      </c>
      <c r="U155" s="93" t="str">
        <f>IF(Data!BQ41="","",Data!BQ41)</f>
        <v/>
      </c>
      <c r="V155" s="18" t="str">
        <f t="shared" si="90"/>
        <v/>
      </c>
      <c r="W155" s="94" t="str">
        <f>IF(Data!CJ41="","",Data!CJ41)</f>
        <v/>
      </c>
    </row>
    <row r="156" spans="1:23">
      <c r="A156" s="92" t="s">
        <v>46</v>
      </c>
      <c r="B156" s="18" t="s">
        <v>39</v>
      </c>
      <c r="C156" s="18" t="s">
        <v>122</v>
      </c>
      <c r="D156" s="18">
        <f>IFERROR(AVERAGE(Data!BS42:BU42),"")</f>
        <v>156.80000000000001</v>
      </c>
      <c r="E156" s="18">
        <f>IFERROR(AVERAGE(Data!BW42:BY42),"")</f>
        <v>78.599999999999994</v>
      </c>
      <c r="F156" s="18">
        <f t="shared" si="86"/>
        <v>31.969101416076629</v>
      </c>
      <c r="G156" s="18">
        <f>IFERROR(AVERAGE(Data!CB42:CC42),"")</f>
        <v>113</v>
      </c>
      <c r="H156" s="18">
        <f>IFERROR(AVERAGE(Data!CE42:CF42),"")</f>
        <v>85.5</v>
      </c>
      <c r="I156" s="18">
        <f>IFERROR(AVERAGE(Data!CH42:CI42),"")</f>
        <v>68.5</v>
      </c>
      <c r="J156" s="18">
        <f>IF(Data!CO42="","",Data!CO42)</f>
        <v>5.7</v>
      </c>
      <c r="K156" s="6" t="str">
        <f t="shared" si="121"/>
        <v/>
      </c>
      <c r="L156" s="6" t="str">
        <f t="shared" si="122"/>
        <v/>
      </c>
      <c r="M156" s="6" t="str">
        <f t="shared" si="61"/>
        <v/>
      </c>
      <c r="N156" s="18" t="str">
        <f t="shared" si="87"/>
        <v/>
      </c>
      <c r="O156" s="18" t="str">
        <f t="shared" ref="O156:R156" si="131">O42</f>
        <v>Low</v>
      </c>
      <c r="P156" s="18" t="str">
        <f t="shared" si="131"/>
        <v>High</v>
      </c>
      <c r="Q156" s="18" t="str">
        <f t="shared" si="131"/>
        <v>High</v>
      </c>
      <c r="R156" s="18" t="str">
        <f t="shared" si="131"/>
        <v>Low</v>
      </c>
      <c r="S156" s="9">
        <f>IF(Data!BP42="","",Data!BP42)</f>
        <v>42999</v>
      </c>
      <c r="T156" s="6">
        <f t="shared" si="89"/>
        <v>9</v>
      </c>
      <c r="U156" s="93">
        <f>IF(Data!BQ42="","",Data!BQ42)</f>
        <v>0.52361111111111114</v>
      </c>
      <c r="V156" s="18" t="str">
        <f t="shared" si="90"/>
        <v>Afternoon</v>
      </c>
      <c r="W156" s="94" t="str">
        <f>IF(Data!CJ42="","",Data!CJ42)</f>
        <v>1A</v>
      </c>
    </row>
    <row r="157" spans="1:23">
      <c r="A157" s="92" t="s">
        <v>47</v>
      </c>
      <c r="B157" s="18" t="s">
        <v>39</v>
      </c>
      <c r="C157" s="18" t="s">
        <v>122</v>
      </c>
      <c r="D157" s="18">
        <f>IFERROR(AVERAGE(Data!BS43:BU43),"")</f>
        <v>158.5</v>
      </c>
      <c r="E157" s="18">
        <f>IFERROR(AVERAGE(Data!BW43:BY43),"")</f>
        <v>60.6</v>
      </c>
      <c r="F157" s="18">
        <f t="shared" si="86"/>
        <v>24.122043208709414</v>
      </c>
      <c r="G157" s="18">
        <f>IFERROR(AVERAGE(Data!CB43:CC43),"")</f>
        <v>93.5</v>
      </c>
      <c r="H157" s="18">
        <f>IFERROR(AVERAGE(Data!CE43:CF43),"")</f>
        <v>69</v>
      </c>
      <c r="I157" s="18">
        <f>IFERROR(AVERAGE(Data!CH43:CI43),"")</f>
        <v>81.5</v>
      </c>
      <c r="J157" s="18">
        <f>IF(Data!CO43="","",Data!CO43)</f>
        <v>5.2</v>
      </c>
      <c r="K157" s="6" t="str">
        <f t="shared" si="121"/>
        <v/>
      </c>
      <c r="L157" s="6" t="str">
        <f t="shared" si="122"/>
        <v/>
      </c>
      <c r="M157" s="6" t="str">
        <f t="shared" si="61"/>
        <v/>
      </c>
      <c r="N157" s="18" t="str">
        <f t="shared" si="87"/>
        <v/>
      </c>
      <c r="O157" s="18" t="str">
        <f t="shared" ref="O157:R157" si="132">O43</f>
        <v>Low</v>
      </c>
      <c r="P157" s="18" t="str">
        <f t="shared" si="132"/>
        <v>Low</v>
      </c>
      <c r="Q157" s="18" t="str">
        <f t="shared" si="132"/>
        <v>Low</v>
      </c>
      <c r="R157" s="18" t="str">
        <f t="shared" si="132"/>
        <v>Mid</v>
      </c>
      <c r="S157" s="9">
        <f>IF(Data!BP43="","",Data!BP43)</f>
        <v>42999</v>
      </c>
      <c r="T157" s="6">
        <f t="shared" si="89"/>
        <v>9</v>
      </c>
      <c r="U157" s="93">
        <f>IF(Data!BQ43="","",Data!BQ43)</f>
        <v>0.52083333333333337</v>
      </c>
      <c r="V157" s="18" t="str">
        <f t="shared" si="90"/>
        <v>Afternoon</v>
      </c>
      <c r="W157" s="94" t="str">
        <f>IF(Data!CJ43="","",Data!CJ43)</f>
        <v>1B</v>
      </c>
    </row>
    <row r="158" spans="1:23">
      <c r="A158" s="92" t="s">
        <v>48</v>
      </c>
      <c r="B158" s="18" t="s">
        <v>39</v>
      </c>
      <c r="C158" s="18" t="s">
        <v>122</v>
      </c>
      <c r="D158" s="18">
        <f>IFERROR(AVERAGE(Data!BS44:BU44),"")</f>
        <v>162.46666666666667</v>
      </c>
      <c r="E158" s="18">
        <f>IFERROR(AVERAGE(Data!BW44:BY44),"")</f>
        <v>116.40000000000002</v>
      </c>
      <c r="F158" s="18">
        <f t="shared" si="86"/>
        <v>44.098563235470671</v>
      </c>
      <c r="G158" s="18">
        <f>IFERROR(AVERAGE(Data!CB44:CC44),"")</f>
        <v>130.5</v>
      </c>
      <c r="H158" s="18">
        <f>IFERROR(AVERAGE(Data!CE44:CF44),"")</f>
        <v>92</v>
      </c>
      <c r="I158" s="18">
        <f>IFERROR(AVERAGE(Data!CH44:CI44),"")</f>
        <v>88</v>
      </c>
      <c r="J158" s="18">
        <f>IF(Data!CO44="","",Data!CO44)</f>
        <v>5.6</v>
      </c>
      <c r="K158" s="6" t="str">
        <f t="shared" si="121"/>
        <v/>
      </c>
      <c r="L158" s="6" t="str">
        <f t="shared" si="122"/>
        <v/>
      </c>
      <c r="M158" s="6" t="str">
        <f t="shared" si="61"/>
        <v/>
      </c>
      <c r="N158" s="18" t="str">
        <f t="shared" si="87"/>
        <v/>
      </c>
      <c r="O158" s="18" t="str">
        <f t="shared" ref="O158:R158" si="133">O44</f>
        <v>High</v>
      </c>
      <c r="P158" s="18" t="str">
        <f t="shared" si="133"/>
        <v>High</v>
      </c>
      <c r="Q158" s="18" t="str">
        <f t="shared" si="133"/>
        <v>High</v>
      </c>
      <c r="R158" s="18" t="str">
        <f t="shared" si="133"/>
        <v>Low</v>
      </c>
      <c r="S158" s="9">
        <f>IF(Data!BP44="","",Data!BP44)</f>
        <v>42999</v>
      </c>
      <c r="T158" s="6">
        <f t="shared" si="89"/>
        <v>9</v>
      </c>
      <c r="U158" s="93">
        <f>IF(Data!BQ44="","",Data!BQ44)</f>
        <v>0.47222222222222227</v>
      </c>
      <c r="V158" s="18" t="str">
        <f t="shared" si="90"/>
        <v>Morning</v>
      </c>
      <c r="W158" s="94" t="str">
        <f>IF(Data!CJ44="","",Data!CJ44)</f>
        <v>1A</v>
      </c>
    </row>
    <row r="159" spans="1:23">
      <c r="A159" s="92" t="s">
        <v>49</v>
      </c>
      <c r="B159" s="18" t="s">
        <v>39</v>
      </c>
      <c r="C159" s="18" t="s">
        <v>122</v>
      </c>
      <c r="D159" s="18">
        <f>IFERROR(AVERAGE(Data!BS45:BU45),"")</f>
        <v>155.5</v>
      </c>
      <c r="E159" s="18">
        <f>IFERROR(AVERAGE(Data!BW45:BY45),"")</f>
        <v>65.099999999999994</v>
      </c>
      <c r="F159" s="18">
        <f t="shared" si="86"/>
        <v>26.922798564944532</v>
      </c>
      <c r="G159" s="18">
        <f>IFERROR(AVERAGE(Data!CB45:CC45),"")</f>
        <v>107</v>
      </c>
      <c r="H159" s="18">
        <f>IFERROR(AVERAGE(Data!CE45:CF45),"")</f>
        <v>75</v>
      </c>
      <c r="I159" s="18">
        <f>IFERROR(AVERAGE(Data!CH45:CI45),"")</f>
        <v>66</v>
      </c>
      <c r="J159" s="18">
        <f>IF(Data!CO45="","",Data!CO45)</f>
        <v>6</v>
      </c>
      <c r="K159" s="6" t="str">
        <f t="shared" si="121"/>
        <v/>
      </c>
      <c r="L159" s="6" t="str">
        <f t="shared" si="122"/>
        <v/>
      </c>
      <c r="M159" s="6" t="str">
        <f t="shared" si="61"/>
        <v/>
      </c>
      <c r="N159" s="18" t="str">
        <f t="shared" si="87"/>
        <v/>
      </c>
      <c r="O159" s="18" t="str">
        <f t="shared" ref="O159:R159" si="134">O45</f>
        <v>Low</v>
      </c>
      <c r="P159" s="18" t="str">
        <f t="shared" si="134"/>
        <v>Low</v>
      </c>
      <c r="Q159" s="18" t="str">
        <f t="shared" si="134"/>
        <v>Low</v>
      </c>
      <c r="R159" s="18" t="str">
        <f t="shared" si="134"/>
        <v>High</v>
      </c>
      <c r="S159" s="9">
        <f>IF(Data!BP45="","",Data!BP45)</f>
        <v>43000</v>
      </c>
      <c r="T159" s="6">
        <f t="shared" si="89"/>
        <v>9</v>
      </c>
      <c r="U159" s="93">
        <f>IF(Data!BQ45="","",Data!BQ45)</f>
        <v>0.45624999999999999</v>
      </c>
      <c r="V159" s="18" t="str">
        <f t="shared" si="90"/>
        <v>Morning</v>
      </c>
      <c r="W159" s="94" t="str">
        <f>IF(Data!CJ45="","",Data!CJ45)</f>
        <v>1B</v>
      </c>
    </row>
    <row r="160" spans="1:23">
      <c r="A160" s="92" t="s">
        <v>50</v>
      </c>
      <c r="B160" s="18" t="s">
        <v>39</v>
      </c>
      <c r="C160" s="18" t="s">
        <v>122</v>
      </c>
      <c r="D160" s="18">
        <f>IFERROR(AVERAGE(Data!BS46:BU46),"")</f>
        <v>164.86666666666667</v>
      </c>
      <c r="E160" s="18">
        <f>IFERROR(AVERAGE(Data!BW46:BY46),"")</f>
        <v>83.4</v>
      </c>
      <c r="F160" s="18">
        <f t="shared" si="86"/>
        <v>30.68317775362512</v>
      </c>
      <c r="G160" s="18">
        <f>IFERROR(AVERAGE(Data!CB46:CC46),"")</f>
        <v>111.5</v>
      </c>
      <c r="H160" s="18">
        <f>IFERROR(AVERAGE(Data!CE46:CF46),"")</f>
        <v>89</v>
      </c>
      <c r="I160" s="18">
        <f>IFERROR(AVERAGE(Data!CH46:CI46),"")</f>
        <v>68.5</v>
      </c>
      <c r="J160" s="18">
        <f>IF(Data!CO46="","",Data!CO46)</f>
        <v>5.6</v>
      </c>
      <c r="K160" s="6" t="str">
        <f t="shared" si="121"/>
        <v/>
      </c>
      <c r="L160" s="6" t="str">
        <f t="shared" si="122"/>
        <v/>
      </c>
      <c r="M160" s="6" t="str">
        <f t="shared" si="61"/>
        <v/>
      </c>
      <c r="N160" s="18" t="str">
        <f t="shared" si="87"/>
        <v/>
      </c>
      <c r="O160" s="18" t="str">
        <f t="shared" ref="O160:R160" si="135">O46</f>
        <v>Mid</v>
      </c>
      <c r="P160" s="18" t="str">
        <f t="shared" si="135"/>
        <v>Mid</v>
      </c>
      <c r="Q160" s="18" t="str">
        <f t="shared" si="135"/>
        <v>High</v>
      </c>
      <c r="R160" s="18" t="str">
        <f t="shared" si="135"/>
        <v>High</v>
      </c>
      <c r="S160" s="9">
        <f>IF(Data!BP46="","",Data!BP46)</f>
        <v>43000</v>
      </c>
      <c r="T160" s="6">
        <f t="shared" si="89"/>
        <v>9</v>
      </c>
      <c r="U160" s="93">
        <f>IF(Data!BQ46="","",Data!BQ46)</f>
        <v>0.58333333333333337</v>
      </c>
      <c r="V160" s="18" t="str">
        <f t="shared" si="90"/>
        <v>Afternoon</v>
      </c>
      <c r="W160" s="94" t="str">
        <f>IF(Data!CJ46="","",Data!CJ46)</f>
        <v>1A</v>
      </c>
    </row>
    <row r="161" spans="1:23">
      <c r="A161" s="92" t="s">
        <v>51</v>
      </c>
      <c r="B161" s="18" t="s">
        <v>39</v>
      </c>
      <c r="C161" s="18" t="s">
        <v>122</v>
      </c>
      <c r="D161" s="18">
        <f>IFERROR(AVERAGE(Data!BS47:BU47),"")</f>
        <v>153.73333333333332</v>
      </c>
      <c r="E161" s="18">
        <f>IFERROR(AVERAGE(Data!BW47:BY47),"")</f>
        <v>65.5</v>
      </c>
      <c r="F161" s="18">
        <f t="shared" si="86"/>
        <v>27.714382857344884</v>
      </c>
      <c r="G161" s="18">
        <f>IFERROR(AVERAGE(Data!CB47:CC47),"")</f>
        <v>111.5</v>
      </c>
      <c r="H161" s="18">
        <f>IFERROR(AVERAGE(Data!CE47:CF47),"")</f>
        <v>89</v>
      </c>
      <c r="I161" s="18">
        <f>IFERROR(AVERAGE(Data!CH47:CI47),"")</f>
        <v>91.5</v>
      </c>
      <c r="J161" s="18">
        <f>IF(Data!CO47="","",Data!CO47)</f>
        <v>5.2</v>
      </c>
      <c r="K161" s="6" t="str">
        <f t="shared" si="121"/>
        <v/>
      </c>
      <c r="L161" s="6" t="str">
        <f t="shared" si="122"/>
        <v/>
      </c>
      <c r="M161" s="6" t="str">
        <f t="shared" si="61"/>
        <v/>
      </c>
      <c r="N161" s="18" t="str">
        <f t="shared" si="87"/>
        <v/>
      </c>
      <c r="O161" s="18" t="str">
        <f t="shared" ref="O161:R161" si="136">O47</f>
        <v>Low</v>
      </c>
      <c r="P161" s="18" t="str">
        <f t="shared" si="136"/>
        <v>Mid</v>
      </c>
      <c r="Q161" s="18" t="str">
        <f t="shared" si="136"/>
        <v>Mid</v>
      </c>
      <c r="R161" s="18" t="str">
        <f t="shared" si="136"/>
        <v>Low</v>
      </c>
      <c r="S161" s="9">
        <f>IF(Data!BP47="","",Data!BP47)</f>
        <v>43000</v>
      </c>
      <c r="T161" s="6">
        <f t="shared" si="89"/>
        <v>9</v>
      </c>
      <c r="U161" s="93">
        <f>IF(Data!BQ47="","",Data!BQ47)</f>
        <v>0.4375</v>
      </c>
      <c r="V161" s="18" t="str">
        <f t="shared" si="90"/>
        <v>Morning</v>
      </c>
      <c r="W161" s="94" t="str">
        <f>IF(Data!CJ47="","",Data!CJ47)</f>
        <v>1B</v>
      </c>
    </row>
    <row r="162" spans="1:23">
      <c r="A162" s="92" t="s">
        <v>52</v>
      </c>
      <c r="B162" s="18" t="s">
        <v>39</v>
      </c>
      <c r="C162" s="18" t="s">
        <v>122</v>
      </c>
      <c r="D162" s="18">
        <f>IFERROR(AVERAGE(Data!BS48:BU48),"")</f>
        <v>185.19999999999996</v>
      </c>
      <c r="E162" s="18">
        <f>IFERROR(AVERAGE(Data!BW48:BY48),"")</f>
        <v>121.90000000000002</v>
      </c>
      <c r="F162" s="18">
        <f t="shared" si="86"/>
        <v>35.540353316011199</v>
      </c>
      <c r="G162" s="18">
        <f>IFERROR(AVERAGE(Data!CB48:CC48),"")</f>
        <v>139.5</v>
      </c>
      <c r="H162" s="18">
        <f>IFERROR(AVERAGE(Data!CE48:CF48),"")</f>
        <v>85.5</v>
      </c>
      <c r="I162" s="18">
        <f>IFERROR(AVERAGE(Data!CH48:CI48),"")</f>
        <v>91</v>
      </c>
      <c r="J162" s="18">
        <f>IF(Data!CO48="","",Data!CO48)</f>
        <v>7.3</v>
      </c>
      <c r="K162" s="6" t="str">
        <f t="shared" si="121"/>
        <v/>
      </c>
      <c r="L162" s="6" t="str">
        <f t="shared" si="122"/>
        <v/>
      </c>
      <c r="M162" s="6" t="str">
        <f t="shared" ref="M162:M172" si="137">IFERROR(VLOOKUP($A162,AdultWebneers,MATCH(M$1,AdultHeader,0),FALSE),"")</f>
        <v/>
      </c>
      <c r="N162" s="18" t="str">
        <f t="shared" si="87"/>
        <v/>
      </c>
      <c r="O162" s="18" t="str">
        <f t="shared" ref="O162:R162" si="138">O48</f>
        <v>High</v>
      </c>
      <c r="P162" s="18" t="str">
        <f t="shared" si="138"/>
        <v>High</v>
      </c>
      <c r="Q162" s="18" t="str">
        <f t="shared" si="138"/>
        <v>High</v>
      </c>
      <c r="R162" s="18" t="str">
        <f t="shared" si="138"/>
        <v>High</v>
      </c>
      <c r="S162" s="9">
        <f>IF(Data!BP48="","",Data!BP48)</f>
        <v>43000</v>
      </c>
      <c r="T162" s="6">
        <f t="shared" si="89"/>
        <v>9</v>
      </c>
      <c r="U162" s="93">
        <f>IF(Data!BQ48="","",Data!BQ48)</f>
        <v>0.41666666666666669</v>
      </c>
      <c r="V162" s="18" t="str">
        <f t="shared" si="90"/>
        <v>Morning</v>
      </c>
      <c r="W162" s="94" t="str">
        <f>IF(Data!CJ48="","",Data!CJ48)</f>
        <v>1A</v>
      </c>
    </row>
    <row r="163" spans="1:23">
      <c r="A163" s="92" t="s">
        <v>53</v>
      </c>
      <c r="B163" s="18" t="s">
        <v>39</v>
      </c>
      <c r="C163" s="18" t="s">
        <v>122</v>
      </c>
      <c r="D163" s="18" t="str">
        <f>IFERROR(AVERAGE(Data!BS49:BU49),"")</f>
        <v/>
      </c>
      <c r="E163" s="18" t="str">
        <f>IFERROR(AVERAGE(Data!BW49:BY49),"")</f>
        <v/>
      </c>
      <c r="F163" s="18" t="str">
        <f t="shared" si="86"/>
        <v/>
      </c>
      <c r="G163" s="18" t="str">
        <f>IFERROR(AVERAGE(Data!CB49:CC49),"")</f>
        <v/>
      </c>
      <c r="H163" s="18" t="str">
        <f>IFERROR(AVERAGE(Data!CE49:CF49),"")</f>
        <v/>
      </c>
      <c r="I163" s="18" t="str">
        <f>IFERROR(AVERAGE(Data!CH49:CI49),"")</f>
        <v/>
      </c>
      <c r="J163" s="18" t="str">
        <f>IF(Data!CO49="","",Data!CO49)</f>
        <v/>
      </c>
      <c r="K163" s="6" t="str">
        <f t="shared" si="121"/>
        <v/>
      </c>
      <c r="L163" s="6" t="str">
        <f t="shared" si="122"/>
        <v/>
      </c>
      <c r="M163" s="6" t="str">
        <f t="shared" si="137"/>
        <v/>
      </c>
      <c r="N163" s="18" t="str">
        <f t="shared" si="87"/>
        <v/>
      </c>
      <c r="O163" s="18" t="str">
        <f t="shared" ref="O163:R163" si="139">O49</f>
        <v>Mid</v>
      </c>
      <c r="P163" s="18" t="str">
        <f t="shared" si="139"/>
        <v>Mid</v>
      </c>
      <c r="Q163" s="18" t="str">
        <f t="shared" si="139"/>
        <v>Mid</v>
      </c>
      <c r="R163" s="18" t="str">
        <f t="shared" si="139"/>
        <v>Low</v>
      </c>
      <c r="S163" s="9" t="str">
        <f>IF(Data!BP49="","",Data!BP49)</f>
        <v/>
      </c>
      <c r="T163" s="6" t="str">
        <f t="shared" si="89"/>
        <v/>
      </c>
      <c r="U163" s="93" t="str">
        <f>IF(Data!BQ49="","",Data!BQ49)</f>
        <v/>
      </c>
      <c r="V163" s="18" t="str">
        <f t="shared" si="90"/>
        <v/>
      </c>
      <c r="W163" s="94" t="str">
        <f>IF(Data!CJ49="","",Data!CJ49)</f>
        <v/>
      </c>
    </row>
    <row r="164" spans="1:23">
      <c r="A164" s="92" t="s">
        <v>56</v>
      </c>
      <c r="B164" s="18" t="s">
        <v>39</v>
      </c>
      <c r="C164" s="18" t="s">
        <v>122</v>
      </c>
      <c r="D164" s="18">
        <f>IFERROR(AVERAGE(Data!BS50:BU50),"")</f>
        <v>161.73333333333335</v>
      </c>
      <c r="E164" s="18">
        <f>IFERROR(AVERAGE(Data!BW50:BY50),"")</f>
        <v>117.40000000000002</v>
      </c>
      <c r="F164" s="18">
        <f t="shared" si="86"/>
        <v>44.881671423008093</v>
      </c>
      <c r="G164" s="18">
        <f>IFERROR(AVERAGE(Data!CB50:CC50),"")</f>
        <v>108</v>
      </c>
      <c r="H164" s="18">
        <f>IFERROR(AVERAGE(Data!CE50:CF50),"")</f>
        <v>71.5</v>
      </c>
      <c r="I164" s="18">
        <f>IFERROR(AVERAGE(Data!CH50:CI50),"")</f>
        <v>64</v>
      </c>
      <c r="J164" s="18">
        <f>IF(Data!CO50="","",Data!CO50)</f>
        <v>6</v>
      </c>
      <c r="K164" s="6" t="str">
        <f t="shared" si="121"/>
        <v/>
      </c>
      <c r="L164" s="6" t="str">
        <f t="shared" si="122"/>
        <v/>
      </c>
      <c r="M164" s="6" t="str">
        <f t="shared" si="137"/>
        <v/>
      </c>
      <c r="N164" s="18" t="str">
        <f t="shared" si="87"/>
        <v/>
      </c>
      <c r="O164" s="18" t="str">
        <f t="shared" ref="O164:R164" si="140">O50</f>
        <v>High</v>
      </c>
      <c r="P164" s="18" t="str">
        <f t="shared" si="140"/>
        <v>High</v>
      </c>
      <c r="Q164" s="18" t="str">
        <f t="shared" si="140"/>
        <v>Mid</v>
      </c>
      <c r="R164" s="18" t="str">
        <f t="shared" si="140"/>
        <v>High</v>
      </c>
      <c r="S164" s="9">
        <f>IF(Data!BP50="","",Data!BP50)</f>
        <v>43000</v>
      </c>
      <c r="T164" s="6">
        <f t="shared" si="89"/>
        <v>9</v>
      </c>
      <c r="U164" s="93">
        <f>IF(Data!BQ50="","",Data!BQ50)</f>
        <v>0.47916666666666669</v>
      </c>
      <c r="V164" s="18" t="str">
        <f t="shared" si="90"/>
        <v>Morning</v>
      </c>
      <c r="W164" s="94" t="str">
        <f>IF(Data!CJ50="","",Data!CJ50)</f>
        <v>1B</v>
      </c>
    </row>
    <row r="165" spans="1:23">
      <c r="A165" s="92" t="s">
        <v>58</v>
      </c>
      <c r="B165" s="18" t="s">
        <v>39</v>
      </c>
      <c r="C165" s="18" t="s">
        <v>122</v>
      </c>
      <c r="D165" s="18">
        <f>IFERROR(AVERAGE(Data!BS51:BU51),"")</f>
        <v>153.6</v>
      </c>
      <c r="E165" s="18">
        <f>IFERROR(AVERAGE(Data!BW51:BY51),"")</f>
        <v>55.9</v>
      </c>
      <c r="F165" s="18">
        <f t="shared" si="86"/>
        <v>23.693508572048611</v>
      </c>
      <c r="G165" s="18">
        <f>IFERROR(AVERAGE(Data!CB51:CC51),"")</f>
        <v>103.5</v>
      </c>
      <c r="H165" s="18">
        <f>IFERROR(AVERAGE(Data!CE51:CF51),"")</f>
        <v>73</v>
      </c>
      <c r="I165" s="18">
        <f>IFERROR(AVERAGE(Data!CH51:CI51),"")</f>
        <v>79</v>
      </c>
      <c r="J165" s="18">
        <f>IF(Data!CO51="","",Data!CO51)</f>
        <v>5.4</v>
      </c>
      <c r="K165" s="6" t="str">
        <f t="shared" si="121"/>
        <v/>
      </c>
      <c r="L165" s="6" t="str">
        <f t="shared" si="122"/>
        <v/>
      </c>
      <c r="M165" s="6" t="str">
        <f t="shared" si="137"/>
        <v/>
      </c>
      <c r="N165" s="18" t="str">
        <f t="shared" si="87"/>
        <v/>
      </c>
      <c r="O165" s="18" t="str">
        <f t="shared" ref="O165:R165" si="141">O51</f>
        <v>Low</v>
      </c>
      <c r="P165" s="18" t="str">
        <f t="shared" si="141"/>
        <v>Low</v>
      </c>
      <c r="Q165" s="18" t="str">
        <f t="shared" si="141"/>
        <v>Mid</v>
      </c>
      <c r="R165" s="18" t="str">
        <f t="shared" si="141"/>
        <v>Low</v>
      </c>
      <c r="S165" s="9">
        <f>IF(Data!BP51="","",Data!BP51)</f>
        <v>42999</v>
      </c>
      <c r="T165" s="6">
        <f t="shared" si="89"/>
        <v>9</v>
      </c>
      <c r="U165" s="93">
        <f>IF(Data!BQ51="","",Data!BQ51)</f>
        <v>0.58263888888888882</v>
      </c>
      <c r="V165" s="18" t="str">
        <f t="shared" si="90"/>
        <v>Afternoon</v>
      </c>
      <c r="W165" s="94" t="str">
        <f>IF(Data!CJ51="","",Data!CJ51)</f>
        <v>1B</v>
      </c>
    </row>
    <row r="166" spans="1:23">
      <c r="A166" s="92" t="s">
        <v>59</v>
      </c>
      <c r="B166" s="18" t="s">
        <v>39</v>
      </c>
      <c r="C166" s="18" t="s">
        <v>122</v>
      </c>
      <c r="D166" s="18">
        <f>IFERROR(AVERAGE(Data!BS52:BU52),"")</f>
        <v>157.06666666666666</v>
      </c>
      <c r="E166" s="18">
        <f>IFERROR(AVERAGE(Data!BW52:BY52),"")</f>
        <v>111.59999999999998</v>
      </c>
      <c r="F166" s="18">
        <f t="shared" si="86"/>
        <v>45.237244214100606</v>
      </c>
      <c r="G166" s="18">
        <f>IFERROR(AVERAGE(Data!CB52:CC52),"")</f>
        <v>123</v>
      </c>
      <c r="H166" s="18">
        <f>IFERROR(AVERAGE(Data!CE52:CF52),"")</f>
        <v>89.5</v>
      </c>
      <c r="I166" s="18">
        <f>IFERROR(AVERAGE(Data!CH52:CI52),"")</f>
        <v>69</v>
      </c>
      <c r="J166" s="18">
        <f>IF(Data!CO52="","",Data!CO52)</f>
        <v>5.5</v>
      </c>
      <c r="K166" s="6" t="str">
        <f t="shared" si="121"/>
        <v/>
      </c>
      <c r="L166" s="6" t="str">
        <f t="shared" si="122"/>
        <v/>
      </c>
      <c r="M166" s="6" t="str">
        <f t="shared" si="137"/>
        <v/>
      </c>
      <c r="N166" s="18" t="str">
        <f t="shared" si="87"/>
        <v/>
      </c>
      <c r="O166" s="18" t="str">
        <f t="shared" ref="O166:R166" si="142">O52</f>
        <v>High</v>
      </c>
      <c r="P166" s="18" t="str">
        <f t="shared" si="142"/>
        <v>High</v>
      </c>
      <c r="Q166" s="18" t="str">
        <f t="shared" si="142"/>
        <v>High</v>
      </c>
      <c r="R166" s="18" t="str">
        <f t="shared" si="142"/>
        <v>High</v>
      </c>
      <c r="S166" s="9">
        <f>IF(Data!BP52="","",Data!BP52)</f>
        <v>43003</v>
      </c>
      <c r="T166" s="6">
        <f t="shared" si="89"/>
        <v>9</v>
      </c>
      <c r="U166" s="93">
        <f>IF(Data!BQ52="","",Data!BQ52)</f>
        <v>0.45833333333333331</v>
      </c>
      <c r="V166" s="18" t="str">
        <f t="shared" si="90"/>
        <v>Morning</v>
      </c>
      <c r="W166" s="94" t="str">
        <f>IF(Data!CJ52="","",Data!CJ52)</f>
        <v>1A</v>
      </c>
    </row>
    <row r="167" spans="1:23">
      <c r="A167" s="92" t="s">
        <v>60</v>
      </c>
      <c r="B167" s="18" t="s">
        <v>39</v>
      </c>
      <c r="C167" s="18" t="s">
        <v>122</v>
      </c>
      <c r="D167" s="18" t="str">
        <f>IFERROR(AVERAGE(Data!BS53:BU53),"")</f>
        <v/>
      </c>
      <c r="E167" s="18" t="str">
        <f>IFERROR(AVERAGE(Data!BW53:BY53),"")</f>
        <v/>
      </c>
      <c r="F167" s="18" t="str">
        <f t="shared" si="86"/>
        <v/>
      </c>
      <c r="G167" s="18" t="str">
        <f>IFERROR(AVERAGE(Data!CB53:CC53),"")</f>
        <v/>
      </c>
      <c r="H167" s="18" t="str">
        <f>IFERROR(AVERAGE(Data!CE53:CF53),"")</f>
        <v/>
      </c>
      <c r="I167" s="18" t="str">
        <f>IFERROR(AVERAGE(Data!CH53:CI53),"")</f>
        <v/>
      </c>
      <c r="J167" s="18" t="str">
        <f>IF(Data!CO53="","",Data!CO53)</f>
        <v/>
      </c>
      <c r="K167" s="6" t="str">
        <f t="shared" si="121"/>
        <v/>
      </c>
      <c r="L167" s="6" t="str">
        <f t="shared" si="122"/>
        <v/>
      </c>
      <c r="M167" s="6" t="str">
        <f t="shared" si="137"/>
        <v/>
      </c>
      <c r="N167" s="18" t="str">
        <f t="shared" si="87"/>
        <v/>
      </c>
      <c r="O167" s="18" t="str">
        <f t="shared" ref="O167:R167" si="143">O53</f>
        <v>High</v>
      </c>
      <c r="P167" s="18" t="str">
        <f t="shared" si="143"/>
        <v/>
      </c>
      <c r="Q167" s="18" t="str">
        <f t="shared" si="143"/>
        <v/>
      </c>
      <c r="R167" s="18" t="str">
        <f t="shared" si="143"/>
        <v>Mid</v>
      </c>
      <c r="S167" s="9" t="str">
        <f>IF(Data!BP53="","",Data!BP53)</f>
        <v/>
      </c>
      <c r="T167" s="6" t="str">
        <f t="shared" si="89"/>
        <v/>
      </c>
      <c r="U167" s="93" t="str">
        <f>IF(Data!BQ53="","",Data!BQ53)</f>
        <v/>
      </c>
      <c r="V167" s="18" t="str">
        <f t="shared" si="90"/>
        <v/>
      </c>
      <c r="W167" s="94" t="str">
        <f>IF(Data!CJ53="","",Data!CJ53)</f>
        <v/>
      </c>
    </row>
    <row r="168" spans="1:23">
      <c r="A168" s="92" t="s">
        <v>61</v>
      </c>
      <c r="B168" s="18" t="s">
        <v>39</v>
      </c>
      <c r="C168" s="18" t="s">
        <v>122</v>
      </c>
      <c r="D168" s="18" t="str">
        <f>IFERROR(AVERAGE(Data!BS54:BU54),"")</f>
        <v/>
      </c>
      <c r="E168" s="18" t="str">
        <f>IFERROR(AVERAGE(Data!BW54:BY54),"")</f>
        <v/>
      </c>
      <c r="F168" s="18" t="str">
        <f t="shared" si="86"/>
        <v/>
      </c>
      <c r="G168" s="18" t="str">
        <f>IFERROR(AVERAGE(Data!CB54:CC54),"")</f>
        <v/>
      </c>
      <c r="H168" s="18" t="str">
        <f>IFERROR(AVERAGE(Data!CE54:CF54),"")</f>
        <v/>
      </c>
      <c r="I168" s="18" t="str">
        <f>IFERROR(AVERAGE(Data!CH54:CI54),"")</f>
        <v/>
      </c>
      <c r="J168" s="18" t="str">
        <f>IF(Data!CO54="","",Data!CO54)</f>
        <v/>
      </c>
      <c r="K168" s="6" t="str">
        <f t="shared" si="121"/>
        <v/>
      </c>
      <c r="L168" s="6" t="str">
        <f t="shared" si="122"/>
        <v/>
      </c>
      <c r="M168" s="6" t="str">
        <f t="shared" si="137"/>
        <v/>
      </c>
      <c r="N168" s="18" t="str">
        <f t="shared" si="87"/>
        <v/>
      </c>
      <c r="O168" s="18" t="str">
        <f t="shared" ref="O168:R168" si="144">O54</f>
        <v>High</v>
      </c>
      <c r="P168" s="18" t="str">
        <f t="shared" si="144"/>
        <v>Mid</v>
      </c>
      <c r="Q168" s="18" t="str">
        <f t="shared" si="144"/>
        <v>Mid</v>
      </c>
      <c r="R168" s="18" t="str">
        <f t="shared" si="144"/>
        <v>Low</v>
      </c>
      <c r="S168" s="9" t="str">
        <f>IF(Data!BP54="","",Data!BP54)</f>
        <v/>
      </c>
      <c r="T168" s="6" t="str">
        <f t="shared" si="89"/>
        <v/>
      </c>
      <c r="U168" s="93" t="str">
        <f>IF(Data!BQ54="","",Data!BQ54)</f>
        <v/>
      </c>
      <c r="V168" s="18" t="str">
        <f t="shared" si="90"/>
        <v/>
      </c>
      <c r="W168" s="94" t="str">
        <f>IF(Data!CJ54="","",Data!CJ54)</f>
        <v/>
      </c>
    </row>
    <row r="169" spans="1:23">
      <c r="A169" s="92" t="s">
        <v>62</v>
      </c>
      <c r="B169" s="18" t="s">
        <v>39</v>
      </c>
      <c r="C169" s="18" t="s">
        <v>122</v>
      </c>
      <c r="D169" s="18">
        <f>IFERROR(AVERAGE(Data!BS55:BU55),"")</f>
        <v>157.56666666666666</v>
      </c>
      <c r="E169" s="18">
        <f>IFERROR(AVERAGE(Data!BW55:BY55),"")</f>
        <v>78.099999999999994</v>
      </c>
      <c r="F169" s="18">
        <f t="shared" si="86"/>
        <v>31.457364798336094</v>
      </c>
      <c r="G169" s="18">
        <f>IFERROR(AVERAGE(Data!CB55:CC55),"")</f>
        <v>117</v>
      </c>
      <c r="H169" s="18">
        <f>IFERROR(AVERAGE(Data!CE55:CF55),"")</f>
        <v>73.5</v>
      </c>
      <c r="I169" s="18">
        <f>IFERROR(AVERAGE(Data!CH55:CI55),"")</f>
        <v>74</v>
      </c>
      <c r="J169" s="18">
        <f>IF(Data!CO55="","",Data!CO55)</f>
        <v>5.2</v>
      </c>
      <c r="K169" s="6" t="str">
        <f t="shared" si="121"/>
        <v/>
      </c>
      <c r="L169" s="6" t="str">
        <f t="shared" si="122"/>
        <v/>
      </c>
      <c r="M169" s="6" t="str">
        <f t="shared" si="137"/>
        <v/>
      </c>
      <c r="N169" s="18" t="str">
        <f t="shared" si="87"/>
        <v/>
      </c>
      <c r="O169" s="18" t="str">
        <f t="shared" ref="O169:R169" si="145">O55</f>
        <v>Mid</v>
      </c>
      <c r="P169" s="18" t="str">
        <f t="shared" si="145"/>
        <v>Mid</v>
      </c>
      <c r="Q169" s="18" t="str">
        <f t="shared" si="145"/>
        <v>Low</v>
      </c>
      <c r="R169" s="18" t="str">
        <f t="shared" si="145"/>
        <v>Mid</v>
      </c>
      <c r="S169" s="9">
        <f>IF(Data!BP55="","",Data!BP55)</f>
        <v>43003</v>
      </c>
      <c r="T169" s="6">
        <f t="shared" si="89"/>
        <v>9</v>
      </c>
      <c r="U169" s="93">
        <f>IF(Data!BQ55="","",Data!BQ55)</f>
        <v>0.54166666666666663</v>
      </c>
      <c r="V169" s="18" t="str">
        <f t="shared" si="90"/>
        <v>Afternoon</v>
      </c>
      <c r="W169" s="94" t="str">
        <f>IF(Data!CJ55="","",Data!CJ55)</f>
        <v>1B</v>
      </c>
    </row>
    <row r="170" spans="1:23">
      <c r="A170" s="92" t="s">
        <v>65</v>
      </c>
      <c r="B170" s="18" t="s">
        <v>39</v>
      </c>
      <c r="C170" s="18" t="s">
        <v>122</v>
      </c>
      <c r="D170" s="18">
        <f>IFERROR(AVERAGE(Data!BS56:BU56),"")</f>
        <v>148.66666666666666</v>
      </c>
      <c r="E170" s="18">
        <f>IFERROR(AVERAGE(Data!BW56:BY56),"")</f>
        <v>58.29999999999999</v>
      </c>
      <c r="F170" s="18">
        <f t="shared" si="86"/>
        <v>26.377968589756478</v>
      </c>
      <c r="G170" s="18">
        <f>IFERROR(AVERAGE(Data!CB56:CC56),"")</f>
        <v>98.5</v>
      </c>
      <c r="H170" s="18">
        <f>IFERROR(AVERAGE(Data!CE56:CF56),"")</f>
        <v>61.5</v>
      </c>
      <c r="I170" s="18">
        <f>IFERROR(AVERAGE(Data!CH56:CI56),"")</f>
        <v>86</v>
      </c>
      <c r="J170" s="18">
        <f>IF(Data!CO56="","",Data!CO56)</f>
        <v>5</v>
      </c>
      <c r="K170" s="6" t="str">
        <f t="shared" si="121"/>
        <v/>
      </c>
      <c r="L170" s="6" t="str">
        <f t="shared" si="122"/>
        <v/>
      </c>
      <c r="M170" s="6" t="str">
        <f t="shared" si="137"/>
        <v/>
      </c>
      <c r="N170" s="18" t="str">
        <f t="shared" si="87"/>
        <v/>
      </c>
      <c r="O170" s="18" t="str">
        <f t="shared" ref="O170:R170" si="146">O56</f>
        <v>Low</v>
      </c>
      <c r="P170" s="18" t="str">
        <f t="shared" si="146"/>
        <v>Low</v>
      </c>
      <c r="Q170" s="18" t="str">
        <f t="shared" si="146"/>
        <v>Low</v>
      </c>
      <c r="R170" s="18" t="str">
        <f t="shared" si="146"/>
        <v>Mid</v>
      </c>
      <c r="S170" s="9">
        <f>IF(Data!BP56="","",Data!BP56)</f>
        <v>43003</v>
      </c>
      <c r="T170" s="6">
        <f t="shared" si="89"/>
        <v>9</v>
      </c>
      <c r="U170" s="93">
        <f>IF(Data!BQ56="","",Data!BQ56)</f>
        <v>0.55208333333333337</v>
      </c>
      <c r="V170" s="18" t="str">
        <f t="shared" si="90"/>
        <v>Afternoon</v>
      </c>
      <c r="W170" s="94" t="str">
        <f>IF(Data!CJ56="","",Data!CJ56)</f>
        <v>1B</v>
      </c>
    </row>
    <row r="171" spans="1:23">
      <c r="A171" s="92" t="s">
        <v>63</v>
      </c>
      <c r="B171" s="18" t="s">
        <v>39</v>
      </c>
      <c r="C171" s="18" t="s">
        <v>122</v>
      </c>
      <c r="D171" s="18" t="str">
        <f>IFERROR(AVERAGE(Data!BS57:BU57),"")</f>
        <v/>
      </c>
      <c r="E171" s="18" t="str">
        <f>IFERROR(AVERAGE(Data!BW57:BY57),"")</f>
        <v/>
      </c>
      <c r="F171" s="18" t="str">
        <f t="shared" si="86"/>
        <v/>
      </c>
      <c r="G171" s="18" t="str">
        <f>IFERROR(AVERAGE(Data!CB57:CC57),"")</f>
        <v/>
      </c>
      <c r="H171" s="18" t="str">
        <f>IFERROR(AVERAGE(Data!CE57:CF57),"")</f>
        <v/>
      </c>
      <c r="I171" s="18" t="str">
        <f>IFERROR(AVERAGE(Data!CH57:CI57),"")</f>
        <v/>
      </c>
      <c r="J171" s="18" t="str">
        <f>IF(Data!CO57="","",Data!CO57)</f>
        <v/>
      </c>
      <c r="K171" s="6" t="str">
        <f t="shared" si="121"/>
        <v/>
      </c>
      <c r="L171" s="6" t="str">
        <f t="shared" si="122"/>
        <v/>
      </c>
      <c r="M171" s="6" t="str">
        <f t="shared" si="137"/>
        <v/>
      </c>
      <c r="N171" s="18" t="str">
        <f t="shared" si="87"/>
        <v/>
      </c>
      <c r="O171" s="18" t="str">
        <f t="shared" ref="O171:R171" si="147">O57</f>
        <v>High</v>
      </c>
      <c r="P171" s="18" t="str">
        <f t="shared" si="147"/>
        <v>Mid</v>
      </c>
      <c r="Q171" s="18" t="str">
        <f t="shared" si="147"/>
        <v>Mid</v>
      </c>
      <c r="R171" s="18" t="str">
        <f t="shared" si="147"/>
        <v>Mid</v>
      </c>
      <c r="S171" s="9" t="str">
        <f>IF(Data!BP57="","",Data!BP57)</f>
        <v/>
      </c>
      <c r="T171" s="6" t="str">
        <f t="shared" si="89"/>
        <v/>
      </c>
      <c r="U171" s="93" t="str">
        <f>IF(Data!BQ57="","",Data!BQ57)</f>
        <v/>
      </c>
      <c r="V171" s="18" t="str">
        <f t="shared" si="90"/>
        <v/>
      </c>
      <c r="W171" s="94" t="str">
        <f>IF(Data!CJ57="","",Data!CJ57)</f>
        <v/>
      </c>
    </row>
    <row r="172" spans="1:23" ht="15" thickBot="1">
      <c r="A172" s="102" t="s">
        <v>64</v>
      </c>
      <c r="B172" s="103" t="s">
        <v>39</v>
      </c>
      <c r="C172" s="103" t="s">
        <v>122</v>
      </c>
      <c r="D172" s="103" t="str">
        <f>IFERROR(AVERAGE(Data!BS58:BU58),"")</f>
        <v/>
      </c>
      <c r="E172" s="103" t="str">
        <f>IFERROR(AVERAGE(Data!BW58:BY58),"")</f>
        <v/>
      </c>
      <c r="F172" s="103" t="str">
        <f t="shared" si="86"/>
        <v/>
      </c>
      <c r="G172" s="103" t="str">
        <f>IFERROR(AVERAGE(Data!CB58:CC58),"")</f>
        <v/>
      </c>
      <c r="H172" s="103" t="str">
        <f>IFERROR(AVERAGE(Data!CE58:CF58),"")</f>
        <v/>
      </c>
      <c r="I172" s="103" t="str">
        <f>IFERROR(AVERAGE(Data!CH58:CI58),"")</f>
        <v/>
      </c>
      <c r="J172" s="103" t="str">
        <f>IF(Data!CO58="","",Data!CO58)</f>
        <v/>
      </c>
      <c r="K172" s="105" t="str">
        <f t="shared" si="121"/>
        <v/>
      </c>
      <c r="L172" s="105" t="str">
        <f t="shared" si="122"/>
        <v/>
      </c>
      <c r="M172" s="105" t="str">
        <f t="shared" si="137"/>
        <v/>
      </c>
      <c r="N172" s="103" t="str">
        <f t="shared" si="87"/>
        <v/>
      </c>
      <c r="O172" s="103" t="str">
        <f t="shared" ref="O172:R172" si="148">O58</f>
        <v>Low</v>
      </c>
      <c r="P172" s="103" t="str">
        <f t="shared" si="148"/>
        <v/>
      </c>
      <c r="Q172" s="103" t="str">
        <f t="shared" si="148"/>
        <v/>
      </c>
      <c r="R172" s="103" t="str">
        <f t="shared" si="148"/>
        <v>Mid</v>
      </c>
      <c r="S172" s="104" t="str">
        <f>IF(Data!BP58="","",Data!BP58)</f>
        <v/>
      </c>
      <c r="T172" s="105" t="str">
        <f t="shared" si="89"/>
        <v/>
      </c>
      <c r="U172" s="106" t="str">
        <f>IF(Data!BQ58="","",Data!BQ58)</f>
        <v/>
      </c>
      <c r="V172" s="103" t="str">
        <f t="shared" si="90"/>
        <v/>
      </c>
      <c r="W172" s="107" t="str">
        <f>IF(Data!CJ58="","",Data!CJ58)</f>
        <v/>
      </c>
    </row>
  </sheetData>
  <dataConsolidate/>
  <pageMargins left="0.7" right="0.7" top="0.75" bottom="0.75" header="0.3" footer="0.3"/>
  <pageSetup orientation="portrait"/>
  <ignoredErrors>
    <ignoredError sqref="L2" formula="1"/>
  </ignoredErrors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Adult</vt:lpstr>
      <vt:lpstr>(obsolete) LongForm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Gowan</dc:creator>
  <cp:lastModifiedBy>Authors Leschewski</cp:lastModifiedBy>
  <dcterms:created xsi:type="dcterms:W3CDTF">2016-05-03T14:46:17Z</dcterms:created>
  <dcterms:modified xsi:type="dcterms:W3CDTF">2018-09-04T20:54:08Z</dcterms:modified>
</cp:coreProperties>
</file>