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CONOPS 1 (w_o Solar Panels)" sheetId="1" r:id="rId3"/>
    <sheet name="CONOPS 1 (w_ Solar Panels)" sheetId="2" r:id="rId4"/>
    <sheet name="CONOPS 2 (w_o Solar Panels)" sheetId="3" r:id="rId5"/>
    <sheet name="CONOPS 2 (w_ Solar Panels)" sheetId="4" r:id="rId6"/>
    <sheet name="Power Generation" sheetId="5" r:id="rId7"/>
  </sheets>
</workbook>
</file>

<file path=xl/sharedStrings.xml><?xml version="1.0" encoding="utf-8"?>
<sst xmlns="http://schemas.openxmlformats.org/spreadsheetml/2006/main" uniqueCount="56">
  <si>
    <t>Operation Mode</t>
  </si>
  <si>
    <t>Command</t>
  </si>
  <si>
    <t>Nominal</t>
  </si>
  <si>
    <t>Safe</t>
  </si>
  <si>
    <t>Deployment</t>
  </si>
  <si>
    <t>Subsystem</t>
  </si>
  <si>
    <t>Component</t>
  </si>
  <si>
    <t>Duty</t>
  </si>
  <si>
    <t>Power (mW)</t>
  </si>
  <si>
    <t>POWER</t>
  </si>
  <si>
    <t>Electrical Power System</t>
  </si>
  <si>
    <t>Orbital Altitude (km)</t>
  </si>
  <si>
    <t>Orbital Period (hr)</t>
  </si>
  <si>
    <t>C&amp;DH</t>
  </si>
  <si>
    <t>Flight Computer</t>
  </si>
  <si>
    <t>Max Eclipse Duration (hr)</t>
  </si>
  <si>
    <t>COM</t>
  </si>
  <si>
    <t>Radio Receive</t>
  </si>
  <si>
    <t>Mass per CubeSat U (kg)</t>
  </si>
  <si>
    <t>Radio Transmit</t>
  </si>
  <si>
    <t>Spare Volume (CubeSat U)</t>
  </si>
  <si>
    <t>Radio Beacon</t>
  </si>
  <si>
    <t>Spare Mass (kg)</t>
  </si>
  <si>
    <t>GPS Receive</t>
  </si>
  <si>
    <t>Estimated Worst-Case Acquisition Latency (hr)</t>
  </si>
  <si>
    <t>Total Mode Instantaneous Power (mW)</t>
  </si>
  <si>
    <t>Time Spent per Orbit (%)</t>
  </si>
  <si>
    <t>Time Spent per Orbit (hr)</t>
  </si>
  <si>
    <t>Total Mode Power Consumed per Orbit (W*hr)</t>
  </si>
  <si>
    <t>Total Power Consumed per Orbit (W*hr)</t>
  </si>
  <si>
    <t>LiPo Energy Density (W*hr/kg)</t>
  </si>
  <si>
    <t>LiPo Depth of Discharge (W*hr)</t>
  </si>
  <si>
    <t>Total Active LiPo Orbits</t>
  </si>
  <si>
    <t>NiHy Energy Density (W*hr/kg)</t>
  </si>
  <si>
    <t>NiHy Depth of Discharge (W*hr)</t>
  </si>
  <si>
    <t>Total Active NiHy Orbits</t>
  </si>
  <si>
    <t>NiCad Energy Density (W*hr/kg)</t>
  </si>
  <si>
    <t>NiCad Depth of Discharge (W*hr)</t>
  </si>
  <si>
    <t>Total Active NiCad Orbits</t>
  </si>
  <si>
    <t>Power Consumed per Orbit (W*hr)</t>
  </si>
  <si>
    <t>Power Generated per Orbit (W*hr)</t>
  </si>
  <si>
    <t>Power Margin (W*hr)</t>
  </si>
  <si>
    <t>Redezvous</t>
  </si>
  <si>
    <t>ADC</t>
  </si>
  <si>
    <t>Reaction Wheels</t>
  </si>
  <si>
    <t>Power Generation per Orbit (W*hr)</t>
  </si>
  <si>
    <t>Best Case</t>
  </si>
  <si>
    <t>Worst Case</t>
  </si>
  <si>
    <t>Angle of Incidence (degrees)</t>
  </si>
  <si>
    <t>Number of Panels Exposed</t>
  </si>
  <si>
    <t>Percent Exposed Area (%)</t>
  </si>
  <si>
    <t>Power Generated (W)</t>
  </si>
  <si>
    <t>Min Sunlit Duration (hr)</t>
  </si>
  <si>
    <t>Power Generated per Case (W*hr)</t>
  </si>
  <si>
    <t>Nominal Power Generation per Panel (W)</t>
  </si>
  <si>
    <t>Power Generated per Orbit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</si>
</sst>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4">
    <font>
      <sz val="12"/>
      <color indexed="8"/>
      <name val="Verdana"/>
    </font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10"/>
      </right>
      <top style="thin">
        <color indexed="8"/>
      </top>
      <bottom style="thin">
        <color indexed="8"/>
      </bottom>
      <diagonal/>
    </border>
    <border>
      <left style="thick">
        <color indexed="10"/>
      </left>
      <right style="thin">
        <color indexed="8"/>
      </right>
      <top style="thick">
        <color indexed="10"/>
      </top>
      <bottom style="thick">
        <color indexed="10"/>
      </bottom>
      <diagonal/>
    </border>
    <border>
      <left style="thin">
        <color indexed="8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8"/>
      </top>
      <bottom style="thin"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8"/>
      </top>
      <bottom style="thick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10"/>
      </bottom>
      <diagonal/>
    </border>
    <border>
      <left style="thin">
        <color indexed="8"/>
      </left>
      <right style="thin">
        <color indexed="8"/>
      </right>
      <top style="thick">
        <color indexed="10"/>
      </top>
      <bottom style="thick">
        <color indexed="10"/>
      </bottom>
      <diagonal/>
    </border>
    <border>
      <left style="thin">
        <color indexed="8"/>
      </left>
      <right style="thin">
        <color indexed="8"/>
      </right>
      <top style="thick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8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2" borderId="2" applyNumberFormat="1" applyFont="1" applyFill="1" applyBorder="1" applyAlignment="1" applyProtection="0">
      <alignment vertical="top" wrapText="1"/>
    </xf>
    <xf numFmtId="0" fontId="3" fillId="2" borderId="3" applyNumberFormat="1" applyFont="1" applyFill="1" applyBorder="1" applyAlignment="1" applyProtection="0">
      <alignment horizontal="center" vertical="top" wrapText="1"/>
    </xf>
    <xf numFmtId="0" fontId="3" fillId="2" borderId="4" applyNumberFormat="1" applyFont="1" applyFill="1" applyBorder="1" applyAlignment="1" applyProtection="0">
      <alignment vertical="top" wrapText="1"/>
    </xf>
    <xf numFmtId="0" fontId="3" fillId="2" borderId="5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fillId="2" borderId="6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3" fillId="3" borderId="2" applyNumberFormat="1" applyFont="1" applyFill="1" applyBorder="1" applyAlignment="1" applyProtection="0">
      <alignment vertical="top" wrapText="1"/>
    </xf>
    <xf numFmtId="9" fontId="1" borderId="7" applyNumberFormat="1" applyFont="1" applyFill="0" applyBorder="1" applyAlignment="1" applyProtection="0">
      <alignment vertical="top" wrapText="1"/>
    </xf>
    <xf numFmtId="0" fontId="1" borderId="7" applyNumberFormat="1" applyFont="1" applyFill="0" applyBorder="1" applyAlignment="1" applyProtection="0">
      <alignment vertical="top" wrapText="1"/>
    </xf>
    <xf numFmtId="0" fontId="1" borderId="5" applyNumberFormat="1" applyFont="1" applyFill="0" applyBorder="1" applyAlignment="1" applyProtection="0">
      <alignment vertical="top" wrapText="1"/>
    </xf>
    <xf numFmtId="0" fontId="1" borderId="1" applyNumberFormat="1" applyFont="1" applyFill="0" applyBorder="1" applyAlignment="1" applyProtection="0">
      <alignment vertical="top" wrapText="1"/>
    </xf>
    <xf numFmtId="0" fontId="3" fillId="3" borderId="1" applyNumberFormat="0" applyFont="1" applyFill="1" applyBorder="1" applyAlignment="1" applyProtection="0">
      <alignment vertical="top" wrapText="1"/>
    </xf>
    <xf numFmtId="9" fontId="1" borderId="8" applyNumberFormat="1" applyFont="1" applyFill="0" applyBorder="1" applyAlignment="1" applyProtection="0">
      <alignment vertical="top" wrapText="1"/>
    </xf>
    <xf numFmtId="0" fontId="1" borderId="8" applyNumberFormat="1" applyFont="1" applyFill="0" applyBorder="1" applyAlignment="1" applyProtection="0">
      <alignment vertical="top" wrapText="1"/>
    </xf>
    <xf numFmtId="0" fontId="1" borderId="1" applyNumberFormat="0" applyFont="1" applyFill="0" applyBorder="1" applyAlignment="1" applyProtection="0">
      <alignment vertical="top" wrapText="1"/>
    </xf>
    <xf numFmtId="9" fontId="1" borderId="9" applyNumberFormat="1" applyFont="1" applyFill="0" applyBorder="1" applyAlignment="1" applyProtection="0">
      <alignment vertical="top" wrapText="1"/>
    </xf>
    <xf numFmtId="0" fontId="1" borderId="9" applyNumberFormat="1" applyFont="1" applyFill="0" applyBorder="1" applyAlignment="1" applyProtection="0">
      <alignment vertical="top" wrapText="1"/>
    </xf>
    <xf numFmtId="0" fontId="3" fillId="3" borderId="10" applyNumberFormat="0" applyFont="1" applyFill="1" applyBorder="1" applyAlignment="1" applyProtection="0">
      <alignment vertical="top" wrapText="1"/>
    </xf>
    <xf numFmtId="0" fontId="3" fillId="3" borderId="10" applyNumberFormat="1" applyFont="1" applyFill="1" applyBorder="1" applyAlignment="1" applyProtection="0">
      <alignment vertical="top" wrapText="1"/>
    </xf>
    <xf numFmtId="0" fontId="1" borderId="11" applyNumberFormat="0" applyFont="1" applyFill="0" applyBorder="1" applyAlignment="1" applyProtection="0">
      <alignment vertical="top" wrapText="1"/>
    </xf>
    <xf numFmtId="0" fontId="1" borderId="11" applyNumberFormat="1" applyFont="1" applyFill="0" applyBorder="1" applyAlignment="1" applyProtection="0">
      <alignment vertical="top" wrapText="1"/>
    </xf>
    <xf numFmtId="0" fontId="3" fillId="3" borderId="3" applyNumberFormat="1" applyFont="1" applyFill="1" applyBorder="1" applyAlignment="1" applyProtection="0">
      <alignment vertical="top" wrapText="1"/>
    </xf>
    <xf numFmtId="0" fontId="3" fillId="3" borderId="4" applyNumberFormat="1" applyFont="1" applyFill="1" applyBorder="1" applyAlignment="1" applyProtection="0">
      <alignment vertical="top" wrapText="1"/>
    </xf>
    <xf numFmtId="0" fontId="1" borderId="3" applyNumberFormat="1" applyFont="1" applyFill="0" applyBorder="1" applyAlignment="1" applyProtection="0">
      <alignment horizontal="center" vertical="top" wrapText="1"/>
    </xf>
    <xf numFmtId="0" fontId="1" borderId="4" applyNumberFormat="1" applyFont="1" applyFill="0" applyBorder="1" applyAlignment="1" applyProtection="0">
      <alignment vertical="top" wrapText="1"/>
    </xf>
    <xf numFmtId="0" fontId="1" borderId="4" applyNumberFormat="0" applyFont="1" applyFill="0" applyBorder="1" applyAlignment="1" applyProtection="0">
      <alignment vertical="top" wrapText="1"/>
    </xf>
    <xf numFmtId="0" fontId="3" fillId="3" borderId="12" applyNumberFormat="0" applyFont="1" applyFill="1" applyBorder="1" applyAlignment="1" applyProtection="0">
      <alignment vertical="top" wrapText="1"/>
    </xf>
    <xf numFmtId="0" fontId="3" fillId="3" borderId="12" applyNumberFormat="1" applyFont="1" applyFill="1" applyBorder="1" applyAlignment="1" applyProtection="0">
      <alignment vertical="top" wrapText="1"/>
    </xf>
    <xf numFmtId="0" fontId="1" borderId="12" applyNumberFormat="0" applyFont="1" applyFill="0" applyBorder="1" applyAlignment="1" applyProtection="0">
      <alignment vertical="top" wrapText="1"/>
    </xf>
    <xf numFmtId="0" fontId="1" borderId="12" applyNumberFormat="1" applyFont="1" applyFill="0" applyBorder="1" applyAlignment="1" applyProtection="0">
      <alignment vertical="top" wrapText="1"/>
    </xf>
    <xf numFmtId="9" fontId="1" borderId="1" applyNumberFormat="1" applyFont="1" applyFill="0" applyBorder="1" applyAlignment="1" applyProtection="0">
      <alignment vertical="top" wrapText="1"/>
    </xf>
    <xf numFmtId="59" fontId="1" borderId="10" applyNumberFormat="1" applyFont="1" applyFill="0" applyBorder="1" applyAlignment="1" applyProtection="0">
      <alignment vertical="top" wrapText="1"/>
    </xf>
    <xf numFmtId="0" fontId="1" borderId="10" applyNumberFormat="1" applyFont="1" applyFill="0" applyBorder="1" applyAlignment="1" applyProtection="0">
      <alignment vertical="top" wrapText="1"/>
    </xf>
    <xf numFmtId="0" fontId="1" borderId="10" applyNumberFormat="0" applyFont="1" applyFill="0" applyBorder="1" applyAlignment="1" applyProtection="0">
      <alignment vertical="top" wrapText="1"/>
    </xf>
    <xf numFmtId="1" fontId="1" borderId="3" applyNumberFormat="1" applyFont="1" applyFill="0" applyBorder="1" applyAlignment="1" applyProtection="0">
      <alignment vertical="top" wrapText="1"/>
    </xf>
    <xf numFmtId="0" fontId="1" borderId="5" applyNumberFormat="0" applyFont="1" applyFill="0" applyBorder="1" applyAlignment="1" applyProtection="0">
      <alignment vertical="top" wrapText="1"/>
    </xf>
    <xf numFmtId="0" fontId="1" applyNumberFormat="1" applyFont="1" applyFill="0" applyBorder="0" applyAlignment="1" applyProtection="0">
      <alignment vertical="top" wrapText="1"/>
    </xf>
    <xf numFmtId="9" fontId="1" fillId="4" borderId="7" applyNumberFormat="1" applyFont="1" applyFill="1" applyBorder="1" applyAlignment="1" applyProtection="0">
      <alignment vertical="top" wrapText="1"/>
    </xf>
    <xf numFmtId="0" fontId="1" fillId="4" borderId="7" applyNumberFormat="1" applyFont="1" applyFill="1" applyBorder="1" applyAlignment="1" applyProtection="0">
      <alignment vertical="top" wrapText="1"/>
    </xf>
    <xf numFmtId="0" fontId="1" fillId="4" borderId="5" applyNumberFormat="1" applyFont="1" applyFill="1" applyBorder="1" applyAlignment="1" applyProtection="0">
      <alignment vertical="top" wrapText="1"/>
    </xf>
    <xf numFmtId="0" fontId="1" fillId="4" borderId="1" applyNumberFormat="1" applyFont="1" applyFill="1" applyBorder="1" applyAlignment="1" applyProtection="0">
      <alignment vertical="top" wrapText="1"/>
    </xf>
    <xf numFmtId="9" fontId="1" fillId="4" borderId="8" applyNumberFormat="1" applyFont="1" applyFill="1" applyBorder="1" applyAlignment="1" applyProtection="0">
      <alignment vertical="top" wrapText="1"/>
    </xf>
    <xf numFmtId="0" fontId="1" fillId="4" borderId="8" applyNumberFormat="1" applyFont="1" applyFill="1" applyBorder="1" applyAlignment="1" applyProtection="0">
      <alignment vertical="top" wrapText="1"/>
    </xf>
    <xf numFmtId="0" fontId="1" fillId="5" borderId="1" applyNumberFormat="1" applyFont="1" applyFill="1" applyBorder="1" applyAlignment="1" applyProtection="0">
      <alignment vertical="top" wrapText="1"/>
    </xf>
    <xf numFmtId="0" fontId="1" fillId="4" borderId="1" applyNumberFormat="0" applyFont="1" applyFill="1" applyBorder="1" applyAlignment="1" applyProtection="0">
      <alignment vertical="top" wrapText="1"/>
    </xf>
    <xf numFmtId="9" fontId="1" fillId="4" borderId="9" applyNumberFormat="1" applyFont="1" applyFill="1" applyBorder="1" applyAlignment="1" applyProtection="0">
      <alignment vertical="top" wrapText="1"/>
    </xf>
    <xf numFmtId="0" fontId="1" fillId="4" borderId="9" applyNumberFormat="1" applyFont="1" applyFill="1" applyBorder="1" applyAlignment="1" applyProtection="0">
      <alignment vertical="top" wrapText="1"/>
    </xf>
    <xf numFmtId="0" fontId="1" fillId="4" borderId="11" applyNumberFormat="0" applyFont="1" applyFill="1" applyBorder="1" applyAlignment="1" applyProtection="0">
      <alignment vertical="top" wrapText="1"/>
    </xf>
    <xf numFmtId="0" fontId="1" fillId="4" borderId="3" applyNumberFormat="1" applyFont="1" applyFill="1" applyBorder="1" applyAlignment="1" applyProtection="0">
      <alignment horizontal="center" vertical="top" wrapText="1"/>
    </xf>
    <xf numFmtId="0" fontId="1" fillId="5" borderId="4" applyNumberFormat="1" applyFont="1" applyFill="1" applyBorder="1" applyAlignment="1" applyProtection="0">
      <alignment vertical="top" wrapText="1"/>
    </xf>
    <xf numFmtId="0" fontId="1" fillId="5" borderId="4" applyNumberFormat="0" applyFont="1" applyFill="1" applyBorder="1" applyAlignment="1" applyProtection="0">
      <alignment vertical="top" wrapText="1"/>
    </xf>
    <xf numFmtId="0" fontId="1" fillId="4" borderId="12" applyNumberFormat="0" applyFont="1" applyFill="1" applyBorder="1" applyAlignment="1" applyProtection="0">
      <alignment vertical="top" wrapText="1"/>
    </xf>
    <xf numFmtId="9" fontId="1" fillId="4" borderId="1" applyNumberFormat="1" applyFont="1" applyFill="1" applyBorder="1" applyAlignment="1" applyProtection="0">
      <alignment vertical="top" wrapText="1"/>
    </xf>
    <xf numFmtId="59" fontId="1" fillId="4" borderId="10" applyNumberFormat="1" applyFont="1" applyFill="1" applyBorder="1" applyAlignment="1" applyProtection="0">
      <alignment vertical="top" wrapText="1"/>
    </xf>
    <xf numFmtId="0" fontId="1" fillId="5" borderId="10" applyNumberFormat="1" applyFont="1" applyFill="1" applyBorder="1" applyAlignment="1" applyProtection="0">
      <alignment vertical="top" wrapText="1"/>
    </xf>
    <xf numFmtId="0" fontId="1" fillId="4" borderId="10" applyNumberFormat="0" applyFont="1" applyFill="1" applyBorder="1" applyAlignment="1" applyProtection="0">
      <alignment vertical="top" wrapText="1"/>
    </xf>
    <xf numFmtId="0" fontId="1" fillId="4" borderId="12" applyNumberFormat="0" applyFont="1" applyFill="1" applyBorder="1" applyAlignment="1" applyProtection="0">
      <alignment horizontal="center" vertical="top" wrapText="1"/>
    </xf>
    <xf numFmtId="0" fontId="1" fillId="5" borderId="12" applyNumberFormat="1" applyFont="1" applyFill="1" applyBorder="1" applyAlignment="1" applyProtection="0">
      <alignment horizontal="center" vertical="top" wrapText="1"/>
    </xf>
    <xf numFmtId="0" fontId="1" fillId="4" borderId="1" applyNumberFormat="1" applyFont="1" applyFill="1" applyBorder="1" applyAlignment="1" applyProtection="0">
      <alignment horizontal="center" vertical="top" wrapText="1"/>
    </xf>
    <xf numFmtId="0" fontId="1" borderId="1" applyNumberFormat="1" applyFont="1" applyFill="0" applyBorder="1" applyAlignment="1" applyProtection="0">
      <alignment horizontal="center" vertical="top" wrapText="1"/>
    </xf>
    <xf numFmtId="0" fontId="1" fillId="4" borderId="1" applyNumberFormat="0" applyFont="1" applyFill="1" applyBorder="1" applyAlignment="1" applyProtection="0">
      <alignment horizontal="center" vertical="top" wrapText="1"/>
    </xf>
    <xf numFmtId="0" fontId="1" fillId="4" borderId="10" applyNumberFormat="0" applyFont="1" applyFill="1" applyBorder="1" applyAlignment="1" applyProtection="0">
      <alignment horizontal="center" vertical="top" wrapText="1"/>
    </xf>
    <xf numFmtId="0" fontId="1" fillId="5" borderId="10" applyNumberFormat="1" applyFont="1" applyFill="1" applyBorder="1" applyAlignment="1" applyProtection="0">
      <alignment horizontal="center" vertical="top" wrapText="1"/>
    </xf>
    <xf numFmtId="0" fontId="1" fillId="5" borderId="1" applyNumberFormat="1" applyFont="1" applyFill="1" applyBorder="1" applyAlignment="1" applyProtection="0">
      <alignment horizontal="center" vertical="top" wrapText="1"/>
    </xf>
    <xf numFmtId="0" fontId="1" borderId="11" applyNumberFormat="1" applyFont="1" applyFill="0" applyBorder="1" applyAlignment="1" applyProtection="0">
      <alignment horizontal="center" vertical="top" wrapText="1"/>
    </xf>
    <xf numFmtId="0" fontId="1" borderId="4" applyNumberFormat="1" applyFont="1" applyFill="0" applyBorder="1" applyAlignment="1" applyProtection="0">
      <alignment horizontal="center" vertical="top" wrapText="1"/>
    </xf>
    <xf numFmtId="0" fontId="1" fillId="4" borderId="5" applyNumberFormat="0" applyFont="1" applyFill="1" applyBorder="1" applyAlignment="1" applyProtection="0">
      <alignment horizontal="center" vertical="top" wrapText="1"/>
    </xf>
    <xf numFmtId="0" fontId="1" applyNumberFormat="1" applyFont="1" applyFill="0" applyBorder="0" applyAlignment="1" applyProtection="0">
      <alignment vertical="top" wrapText="1"/>
    </xf>
    <xf numFmtId="0" fontId="3" fillId="2" borderId="4" applyNumberFormat="1" applyFont="1" applyFill="1" applyBorder="1" applyAlignment="1" applyProtection="0">
      <alignment horizontal="center" vertical="top" wrapText="1"/>
    </xf>
    <xf numFmtId="0" fontId="1" borderId="4" applyNumberFormat="0" applyFont="1" applyFill="0" applyBorder="1" applyAlignment="1" applyProtection="0">
      <alignment horizontal="center" vertical="top" wrapText="1"/>
    </xf>
    <xf numFmtId="0" fontId="1" applyNumberFormat="1" applyFont="1" applyFill="0" applyBorder="0" applyAlignment="1" applyProtection="0">
      <alignment vertical="top" wrapText="1"/>
    </xf>
    <xf numFmtId="0" fontId="3" fillId="2" borderId="5" applyNumberFormat="0" applyFont="1" applyFill="1" applyBorder="1" applyAlignment="1" applyProtection="0">
      <alignment horizontal="center" vertical="top" wrapText="1"/>
    </xf>
    <xf numFmtId="0" fontId="3" fillId="2" borderId="1" applyNumberFormat="0" applyFont="1" applyFill="1" applyBorder="1" applyAlignment="1" applyProtection="0">
      <alignment horizontal="center" vertical="top" wrapText="1"/>
    </xf>
    <xf numFmtId="0" fontId="3" fillId="2" borderId="5" applyNumberFormat="0" applyFont="1" applyFill="1" applyBorder="1" applyAlignment="1" applyProtection="0">
      <alignment vertical="top" wrapText="1"/>
    </xf>
    <xf numFmtId="0" fontId="1" fillId="4" borderId="5" applyNumberFormat="0" applyFont="1" applyFill="1" applyBorder="1" applyAlignment="1" applyProtection="0">
      <alignment vertical="top" wrapText="1"/>
    </xf>
    <xf numFmtId="0" fontId="1" fillId="5" borderId="4" applyNumberFormat="0" applyFont="1" applyFill="1" applyBorder="1" applyAlignment="1" applyProtection="0">
      <alignment horizontal="center" vertical="top" wrapText="1"/>
    </xf>
    <xf numFmtId="0" fontId="1" fillId="5" borderId="4" applyNumberFormat="1" applyFont="1" applyFill="1" applyBorder="1" applyAlignment="1" applyProtection="0">
      <alignment horizontal="center" vertical="top" wrapText="1"/>
    </xf>
    <xf numFmtId="0" fontId="1" fillId="4" borderId="5" applyNumberFormat="1" applyFont="1" applyFill="1" applyBorder="1" applyAlignment="1" applyProtection="0">
      <alignment horizontal="center" vertical="top" wrapText="1"/>
    </xf>
    <xf numFmtId="0" fontId="1" fillId="5" borderId="12" applyNumberFormat="1" applyFont="1" applyFill="1" applyBorder="1" applyAlignment="1" applyProtection="0">
      <alignment vertical="top" wrapText="1"/>
    </xf>
    <xf numFmtId="0" fontId="1" fillId="4" borderId="3" applyNumberFormat="1" applyFont="1" applyFill="1" applyBorder="1" applyAlignment="1" applyProtection="0">
      <alignment vertical="top" wrapText="1"/>
    </xf>
    <xf numFmtId="0" fontId="1" applyNumberFormat="1" applyFont="1" applyFill="0" applyBorder="0" applyAlignment="1" applyProtection="0">
      <alignment vertical="top" wrapText="1"/>
    </xf>
    <xf numFmtId="0" fontId="1" fillId="4" borderId="10" applyNumberFormat="1" applyFont="1" applyFill="1" applyBorder="1" applyAlignment="1" applyProtection="0">
      <alignment vertical="top" wrapText="1"/>
    </xf>
    <xf numFmtId="0" fontId="3" fillId="3" borderId="6" applyNumberFormat="1" applyFont="1" applyFill="1" applyBorder="1" applyAlignment="1" applyProtection="0">
      <alignment vertical="top" wrapText="1"/>
    </xf>
    <xf numFmtId="0" fontId="1" fillId="4" borderId="6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515151"/>
      <rgbColor rgb="ffdbdbdb"/>
      <rgbColor rgb="fffefefe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worksheets/sheet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32"/>
  <sheetViews>
    <sheetView workbookViewId="0" showGridLines="0" defaultGridColor="1"/>
  </sheetViews>
  <sheetFormatPr defaultColWidth="9.03" defaultRowHeight="18" customHeight="1" outlineLevelRow="0" outlineLevelCol="0"/>
  <cols>
    <col min="1" max="1" width="9.05469" style="1" customWidth="1"/>
    <col min="2" max="2" width="21.0938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10" width="9.05469" style="1" customWidth="1"/>
    <col min="11" max="11" width="9.05469" style="1" customWidth="1"/>
    <col min="12" max="12" width="9.05469" style="1" customWidth="1"/>
    <col min="13" max="13" width="18.4453" style="1" customWidth="1"/>
    <col min="14" max="14" width="9.05469" style="1" customWidth="1"/>
    <col min="15" max="256" width="9.05469" style="1" customWidth="1"/>
  </cols>
  <sheetData>
    <row r="1" ht="23" customHeight="1">
      <c r="A1" t="s" s="2">
        <v>0</v>
      </c>
      <c r="B1" s="3"/>
      <c r="C1" t="s" s="4">
        <v>1</v>
      </c>
      <c r="D1" s="5"/>
      <c r="E1" t="s" s="4">
        <v>2</v>
      </c>
      <c r="F1" s="5"/>
      <c r="G1" t="s" s="4">
        <v>3</v>
      </c>
      <c r="H1" s="5"/>
      <c r="I1" t="s" s="4">
        <v>4</v>
      </c>
      <c r="J1" s="5"/>
      <c r="K1" s="6"/>
      <c r="L1" s="2"/>
      <c r="M1" s="7"/>
      <c r="N1" s="7"/>
    </row>
    <row r="2" ht="23" customHeight="1">
      <c r="A2" t="s" s="2">
        <v>5</v>
      </c>
      <c r="B2" t="s" s="3">
        <v>6</v>
      </c>
      <c r="C2" t="s" s="8">
        <v>7</v>
      </c>
      <c r="D2" t="s" s="8">
        <v>8</v>
      </c>
      <c r="E2" t="s" s="8">
        <v>7</v>
      </c>
      <c r="F2" t="s" s="8">
        <v>8</v>
      </c>
      <c r="G2" t="s" s="8">
        <v>7</v>
      </c>
      <c r="H2" t="s" s="8">
        <v>8</v>
      </c>
      <c r="I2" t="s" s="8">
        <v>7</v>
      </c>
      <c r="J2" t="s" s="8">
        <v>8</v>
      </c>
      <c r="K2" s="6"/>
      <c r="L2" s="7"/>
      <c r="M2" s="7"/>
      <c r="N2" s="7"/>
    </row>
    <row r="3" ht="21.65" customHeight="1">
      <c r="A3" t="s" s="9">
        <v>9</v>
      </c>
      <c r="B3" t="s" s="10">
        <v>10</v>
      </c>
      <c r="C3" s="11">
        <v>1</v>
      </c>
      <c r="D3" s="12">
        <v>20</v>
      </c>
      <c r="E3" s="11">
        <v>1</v>
      </c>
      <c r="F3" s="12">
        <v>20</v>
      </c>
      <c r="G3" s="11">
        <v>1</v>
      </c>
      <c r="H3" s="12">
        <v>20</v>
      </c>
      <c r="I3" s="11">
        <v>1</v>
      </c>
      <c r="J3" s="12">
        <v>20</v>
      </c>
      <c r="K3" s="13"/>
      <c r="L3" t="s" s="14">
        <v>11</v>
      </c>
      <c r="M3" s="14"/>
      <c r="N3" s="14">
        <v>500</v>
      </c>
    </row>
    <row r="4" ht="20.35" customHeight="1">
      <c r="A4" s="15"/>
      <c r="B4" s="10"/>
      <c r="C4" s="16"/>
      <c r="D4" s="17"/>
      <c r="E4" s="16"/>
      <c r="F4" s="17"/>
      <c r="G4" s="16"/>
      <c r="H4" s="17"/>
      <c r="I4" s="16"/>
      <c r="J4" s="17"/>
      <c r="K4" s="13"/>
      <c r="L4" t="s" s="14">
        <v>12</v>
      </c>
      <c r="M4" s="14"/>
      <c r="N4" s="14">
        <v>1.56</v>
      </c>
    </row>
    <row r="5" ht="20.35" customHeight="1">
      <c r="A5" t="s" s="9">
        <v>13</v>
      </c>
      <c r="B5" t="s" s="10">
        <v>14</v>
      </c>
      <c r="C5" s="16">
        <v>1</v>
      </c>
      <c r="D5" s="17">
        <v>2</v>
      </c>
      <c r="E5" s="16">
        <v>1</v>
      </c>
      <c r="F5" s="17">
        <v>2</v>
      </c>
      <c r="G5" s="16">
        <v>1</v>
      </c>
      <c r="H5" s="17">
        <v>2</v>
      </c>
      <c r="I5" s="16">
        <v>1</v>
      </c>
      <c r="J5" s="17">
        <v>2</v>
      </c>
      <c r="K5" s="13"/>
      <c r="L5" t="s" s="14">
        <v>15</v>
      </c>
      <c r="M5" s="14"/>
      <c r="N5" s="14">
        <v>0.59</v>
      </c>
    </row>
    <row r="6" ht="20.35" customHeight="1">
      <c r="A6" s="15"/>
      <c r="B6" s="10"/>
      <c r="C6" s="16"/>
      <c r="D6" s="17"/>
      <c r="E6" s="16"/>
      <c r="F6" s="17"/>
      <c r="G6" s="16"/>
      <c r="H6" s="17"/>
      <c r="I6" s="16"/>
      <c r="J6" s="17"/>
      <c r="K6" s="13"/>
      <c r="L6" s="14"/>
      <c r="M6" s="14"/>
      <c r="N6" s="18"/>
    </row>
    <row r="7" ht="20.35" customHeight="1">
      <c r="A7" t="s" s="9">
        <v>16</v>
      </c>
      <c r="B7" t="s" s="10">
        <v>17</v>
      </c>
      <c r="C7" s="16">
        <v>0</v>
      </c>
      <c r="D7" s="17">
        <v>200</v>
      </c>
      <c r="E7" s="16">
        <v>1</v>
      </c>
      <c r="F7" s="17">
        <v>200</v>
      </c>
      <c r="G7" s="16">
        <v>1</v>
      </c>
      <c r="H7" s="17">
        <v>200</v>
      </c>
      <c r="I7" s="16">
        <v>1</v>
      </c>
      <c r="J7" s="17">
        <v>200</v>
      </c>
      <c r="K7" s="13"/>
      <c r="L7" t="s" s="14">
        <v>18</v>
      </c>
      <c r="M7" s="14"/>
      <c r="N7" s="14">
        <v>1.33</v>
      </c>
    </row>
    <row r="8" ht="20.35" customHeight="1">
      <c r="A8" s="15"/>
      <c r="B8" t="s" s="10">
        <v>19</v>
      </c>
      <c r="C8" s="16">
        <v>1</v>
      </c>
      <c r="D8" s="17">
        <v>2550</v>
      </c>
      <c r="E8" s="16">
        <v>0</v>
      </c>
      <c r="F8" s="17">
        <v>2550</v>
      </c>
      <c r="G8" s="16">
        <v>0</v>
      </c>
      <c r="H8" s="17">
        <v>2550</v>
      </c>
      <c r="I8" s="16">
        <v>0</v>
      </c>
      <c r="J8" s="17">
        <v>2550</v>
      </c>
      <c r="K8" s="13"/>
      <c r="L8" t="s" s="14">
        <v>20</v>
      </c>
      <c r="M8" s="14"/>
      <c r="N8" s="14">
        <v>2.5</v>
      </c>
    </row>
    <row r="9" ht="20.35" customHeight="1">
      <c r="A9" s="15"/>
      <c r="B9" t="s" s="10">
        <v>21</v>
      </c>
      <c r="C9" s="16">
        <v>0</v>
      </c>
      <c r="D9" s="17">
        <v>200</v>
      </c>
      <c r="E9" s="16">
        <v>0.1</v>
      </c>
      <c r="F9" s="17">
        <v>200</v>
      </c>
      <c r="G9" s="16">
        <v>0.1</v>
      </c>
      <c r="H9" s="17">
        <v>200</v>
      </c>
      <c r="I9" s="16">
        <v>0.1</v>
      </c>
      <c r="J9" s="17">
        <v>200</v>
      </c>
      <c r="K9" s="13"/>
      <c r="L9" t="s" s="14">
        <v>22</v>
      </c>
      <c r="M9" s="14"/>
      <c r="N9" s="14">
        <f>N7*N8</f>
        <v>3.325</v>
      </c>
    </row>
    <row r="10" ht="21.65" customHeight="1">
      <c r="A10" s="15"/>
      <c r="B10" t="s" s="10">
        <v>23</v>
      </c>
      <c r="C10" s="19">
        <v>1</v>
      </c>
      <c r="D10" s="20">
        <v>1300</v>
      </c>
      <c r="E10" s="19">
        <v>1</v>
      </c>
      <c r="F10" s="20">
        <v>1300</v>
      </c>
      <c r="G10" s="19">
        <v>0</v>
      </c>
      <c r="H10" s="20">
        <v>1300</v>
      </c>
      <c r="I10" s="19">
        <v>0</v>
      </c>
      <c r="J10" s="20">
        <v>1300</v>
      </c>
      <c r="K10" s="13"/>
      <c r="L10" s="14"/>
      <c r="M10" s="14"/>
      <c r="N10" s="18"/>
    </row>
    <row r="11" ht="23" customHeight="1">
      <c r="A11" s="21"/>
      <c r="B11" s="22"/>
      <c r="C11" s="23"/>
      <c r="D11" s="24"/>
      <c r="E11" s="23"/>
      <c r="F11" s="24"/>
      <c r="G11" s="23"/>
      <c r="H11" s="24"/>
      <c r="I11" s="23"/>
      <c r="J11" s="24"/>
      <c r="K11" s="14"/>
      <c r="L11" t="s" s="14">
        <v>24</v>
      </c>
      <c r="M11" s="14"/>
      <c r="N11" s="14">
        <v>336</v>
      </c>
    </row>
    <row r="12" ht="23" customHeight="1">
      <c r="A12" t="s" s="25">
        <v>25</v>
      </c>
      <c r="B12" s="26"/>
      <c r="C12" s="27">
        <f>(D3*C3)+(D5*C5)+(D7*C7)+(D8*C8)+(D9*C9)+(D10*C10)</f>
        <v>3872</v>
      </c>
      <c r="D12" s="28"/>
      <c r="E12" s="27">
        <f>(F3*E3)+(F5*E5)+(F7*E7)+(F8*E8)+(F9*E9)+(F10*E10)</f>
        <v>1542</v>
      </c>
      <c r="F12" s="28"/>
      <c r="G12" s="27">
        <f>(H3*G3)+(H5*G5)+(H7*G7)+(H8*G8)+(H9*G9)+(H10*G10)</f>
        <v>242</v>
      </c>
      <c r="H12" s="28"/>
      <c r="I12" s="27">
        <f>(J3*I3)+(J5*I5)+(J7*I7)+(J8*I8)+(J9*I9)+(J10*I10)</f>
        <v>242</v>
      </c>
      <c r="J12" s="29"/>
      <c r="K12" s="13"/>
      <c r="L12" s="14"/>
      <c r="M12" s="14"/>
      <c r="N12" s="18"/>
    </row>
    <row r="13" ht="21.65" customHeight="1">
      <c r="A13" s="30"/>
      <c r="B13" s="31"/>
      <c r="C13" s="32"/>
      <c r="D13" s="33"/>
      <c r="E13" s="33"/>
      <c r="F13" s="33"/>
      <c r="G13" s="33"/>
      <c r="H13" s="33"/>
      <c r="I13" s="33"/>
      <c r="J13" s="33"/>
      <c r="K13" s="14"/>
      <c r="L13" s="14"/>
      <c r="M13" s="14"/>
      <c r="N13" s="18"/>
    </row>
    <row r="14" ht="20.35" customHeight="1">
      <c r="A14" t="s" s="9">
        <v>26</v>
      </c>
      <c r="B14" s="9"/>
      <c r="C14" s="34">
        <v>0.01</v>
      </c>
      <c r="D14" s="14"/>
      <c r="E14" s="34">
        <v>0.9</v>
      </c>
      <c r="F14" s="14"/>
      <c r="G14" s="34">
        <v>0.09</v>
      </c>
      <c r="H14" s="14"/>
      <c r="I14" s="14"/>
      <c r="J14" s="14"/>
      <c r="K14" s="14"/>
      <c r="L14" s="14"/>
      <c r="M14" s="14"/>
      <c r="N14" s="18"/>
    </row>
    <row r="15" ht="20.35" customHeight="1">
      <c r="A15" t="s" s="9">
        <v>27</v>
      </c>
      <c r="B15" s="9"/>
      <c r="C15" s="14">
        <f>C14*$N$4</f>
        <v>0.0156</v>
      </c>
      <c r="D15" s="14"/>
      <c r="E15" s="14">
        <f>E14*$N$4</f>
        <v>1.404</v>
      </c>
      <c r="F15" s="14"/>
      <c r="G15" s="14">
        <f>G14*$N$4</f>
        <v>0.1404</v>
      </c>
      <c r="H15" s="14"/>
      <c r="I15" s="14"/>
      <c r="J15" s="14"/>
      <c r="K15" s="14"/>
      <c r="L15" s="14"/>
      <c r="M15" s="14"/>
      <c r="N15" s="18"/>
    </row>
    <row r="16" ht="21.65" customHeight="1">
      <c r="A16" t="s" s="22">
        <v>28</v>
      </c>
      <c r="B16" s="22"/>
      <c r="C16" s="35">
        <f>C12*C15/1000</f>
        <v>0.0604032</v>
      </c>
      <c r="D16" s="36"/>
      <c r="E16" s="35">
        <f>E12*E15/1000</f>
        <v>2.164968</v>
      </c>
      <c r="F16" s="36"/>
      <c r="G16" s="35">
        <f>G12*G15/1000</f>
        <v>0.03397679999999999</v>
      </c>
      <c r="H16" s="36"/>
      <c r="I16" s="37"/>
      <c r="J16" s="36"/>
      <c r="K16" s="14"/>
      <c r="L16" s="14"/>
      <c r="M16" s="14"/>
      <c r="N16" s="18"/>
    </row>
    <row r="17" ht="23" customHeight="1">
      <c r="A17" t="s" s="25">
        <v>29</v>
      </c>
      <c r="B17" s="26"/>
      <c r="C17" s="27">
        <f>C16+E16+G16</f>
        <v>2.259348000000001</v>
      </c>
      <c r="D17" s="24"/>
      <c r="E17" s="24"/>
      <c r="F17" s="24"/>
      <c r="G17" s="24"/>
      <c r="H17" s="28"/>
      <c r="I17" s="27">
        <f>I12*$N$11/1000</f>
        <v>81.312</v>
      </c>
      <c r="J17" s="28"/>
      <c r="K17" s="13"/>
      <c r="L17" s="14"/>
      <c r="M17" s="14"/>
      <c r="N17" s="18"/>
    </row>
    <row r="18" ht="21.65" customHeight="1">
      <c r="A18" s="30"/>
      <c r="B18" s="31"/>
      <c r="C18" s="32"/>
      <c r="D18" s="33"/>
      <c r="E18" s="33"/>
      <c r="F18" s="33"/>
      <c r="G18" s="33"/>
      <c r="H18" s="33"/>
      <c r="I18" s="33"/>
      <c r="J18" s="33"/>
      <c r="K18" s="14"/>
      <c r="L18" s="14"/>
      <c r="M18" s="14"/>
      <c r="N18" s="18"/>
    </row>
    <row r="19" ht="20.35" customHeight="1">
      <c r="A19" s="15"/>
      <c r="B19" s="9"/>
      <c r="C19" s="18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8"/>
    </row>
    <row r="20" ht="20.35" customHeight="1">
      <c r="A20" t="s" s="9">
        <v>30</v>
      </c>
      <c r="B20" s="9"/>
      <c r="C20" s="14">
        <v>150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8"/>
    </row>
    <row r="21" ht="21.65" customHeight="1">
      <c r="A21" t="s" s="22">
        <v>31</v>
      </c>
      <c r="B21" s="22"/>
      <c r="C21" s="36">
        <f>C20*$N$9</f>
        <v>498.75</v>
      </c>
      <c r="D21" s="36"/>
      <c r="E21" s="14"/>
      <c r="F21" s="14"/>
      <c r="G21" s="14"/>
      <c r="H21" s="14"/>
      <c r="I21" s="14"/>
      <c r="J21" s="14"/>
      <c r="K21" s="14"/>
      <c r="L21" s="14"/>
      <c r="M21" s="14"/>
      <c r="N21" s="18"/>
    </row>
    <row r="22" ht="23" customHeight="1">
      <c r="A22" t="s" s="25">
        <v>32</v>
      </c>
      <c r="B22" s="26"/>
      <c r="C22" s="38">
        <f>(C21-$I$17)/$C$17</f>
        <v>184.7603821987582</v>
      </c>
      <c r="D22" s="28"/>
      <c r="E22" s="13"/>
      <c r="F22" s="14"/>
      <c r="G22" s="14"/>
      <c r="H22" s="14"/>
      <c r="I22" s="14"/>
      <c r="J22" s="14"/>
      <c r="K22" s="14"/>
      <c r="L22" s="14"/>
      <c r="M22" s="14"/>
      <c r="N22" s="18"/>
    </row>
    <row r="23" ht="21.65" customHeight="1">
      <c r="A23" s="30"/>
      <c r="B23" s="31"/>
      <c r="C23" s="32"/>
      <c r="D23" s="33"/>
      <c r="E23" s="14"/>
      <c r="F23" s="14"/>
      <c r="G23" s="14"/>
      <c r="H23" s="14"/>
      <c r="I23" s="14"/>
      <c r="J23" s="14"/>
      <c r="K23" s="14"/>
      <c r="L23" s="14"/>
      <c r="M23" s="14"/>
      <c r="N23" s="18"/>
    </row>
    <row r="24" ht="20.35" customHeight="1">
      <c r="A24" t="s" s="9">
        <v>33</v>
      </c>
      <c r="B24" s="9"/>
      <c r="C24" s="14">
        <v>100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8"/>
    </row>
    <row r="25" ht="21.65" customHeight="1">
      <c r="A25" t="s" s="22">
        <v>34</v>
      </c>
      <c r="B25" s="22"/>
      <c r="C25" s="36">
        <f>C24*$N$9</f>
        <v>332.5</v>
      </c>
      <c r="D25" s="36"/>
      <c r="E25" s="14"/>
      <c r="F25" s="14"/>
      <c r="G25" s="14"/>
      <c r="H25" s="14"/>
      <c r="I25" s="14"/>
      <c r="J25" s="14"/>
      <c r="K25" s="14"/>
      <c r="L25" s="14"/>
      <c r="M25" s="14"/>
      <c r="N25" s="18"/>
    </row>
    <row r="26" ht="23" customHeight="1">
      <c r="A26" t="s" s="25">
        <v>35</v>
      </c>
      <c r="B26" s="26"/>
      <c r="C26" s="38">
        <f>(C25-$I$17)/$C$17</f>
        <v>111.1772068756119</v>
      </c>
      <c r="D26" s="29"/>
      <c r="E26" s="13"/>
      <c r="F26" s="14"/>
      <c r="G26" s="14"/>
      <c r="H26" s="14"/>
      <c r="I26" s="14"/>
      <c r="J26" s="14"/>
      <c r="K26" s="14"/>
      <c r="L26" s="14"/>
      <c r="M26" s="14"/>
      <c r="N26" s="18"/>
    </row>
    <row r="27" ht="21.65" customHeight="1">
      <c r="A27" s="30"/>
      <c r="B27" s="31"/>
      <c r="C27" s="32"/>
      <c r="D27" s="33"/>
      <c r="E27" s="14"/>
      <c r="F27" s="14"/>
      <c r="G27" s="14"/>
      <c r="H27" s="14"/>
      <c r="I27" s="14"/>
      <c r="J27" s="14"/>
      <c r="K27" s="14"/>
      <c r="L27" s="14"/>
      <c r="M27" s="14"/>
      <c r="N27" s="18"/>
    </row>
    <row r="28" ht="20.35" customHeight="1">
      <c r="A28" t="s" s="9">
        <v>36</v>
      </c>
      <c r="B28" s="9"/>
      <c r="C28" s="14">
        <v>50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8"/>
    </row>
    <row r="29" ht="21.65" customHeight="1">
      <c r="A29" t="s" s="22">
        <v>37</v>
      </c>
      <c r="B29" s="22"/>
      <c r="C29" s="36">
        <f>C28*$N$9</f>
        <v>166.25</v>
      </c>
      <c r="D29" s="37"/>
      <c r="E29" s="14"/>
      <c r="F29" s="14"/>
      <c r="G29" s="14"/>
      <c r="H29" s="14"/>
      <c r="I29" s="14"/>
      <c r="J29" s="14"/>
      <c r="K29" s="14"/>
      <c r="L29" s="14"/>
      <c r="M29" s="14"/>
      <c r="N29" s="18"/>
    </row>
    <row r="30" ht="23" customHeight="1">
      <c r="A30" t="s" s="25">
        <v>38</v>
      </c>
      <c r="B30" s="26"/>
      <c r="C30" s="38">
        <f>(C29-$I$17)/$C$17</f>
        <v>37.59403155246557</v>
      </c>
      <c r="D30" s="29"/>
      <c r="E30" s="39"/>
      <c r="F30" s="14"/>
      <c r="G30" s="14"/>
      <c r="H30" s="14"/>
      <c r="I30" s="14"/>
      <c r="J30" s="14"/>
      <c r="K30" s="14"/>
      <c r="L30" s="14"/>
      <c r="M30" s="14"/>
      <c r="N30" s="18"/>
    </row>
    <row r="31" ht="21.65" customHeight="1">
      <c r="A31" s="31"/>
      <c r="B31" s="31"/>
      <c r="C31" s="33"/>
      <c r="D31" s="33"/>
      <c r="E31" s="14"/>
      <c r="F31" s="14"/>
      <c r="G31" s="14"/>
      <c r="H31" s="14"/>
      <c r="I31" s="14"/>
      <c r="J31" s="14"/>
      <c r="K31" s="14"/>
      <c r="L31" s="14"/>
      <c r="M31" s="14"/>
      <c r="N31" s="18"/>
    </row>
    <row r="32" ht="20.35" customHeight="1">
      <c r="A32" s="15"/>
      <c r="B32" s="15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</sheetData>
  <mergeCells count="95">
    <mergeCell ref="A1:B1"/>
    <mergeCell ref="G1:H1"/>
    <mergeCell ref="E1:F1"/>
    <mergeCell ref="C1:D1"/>
    <mergeCell ref="A12:B12"/>
    <mergeCell ref="E15:F15"/>
    <mergeCell ref="C12:D12"/>
    <mergeCell ref="G15:H15"/>
    <mergeCell ref="E12:F12"/>
    <mergeCell ref="I15:J15"/>
    <mergeCell ref="G12:H12"/>
    <mergeCell ref="A7:A10"/>
    <mergeCell ref="I13:J13"/>
    <mergeCell ref="A14:B14"/>
    <mergeCell ref="A15:B15"/>
    <mergeCell ref="C14:D14"/>
    <mergeCell ref="E14:F14"/>
    <mergeCell ref="I17:J17"/>
    <mergeCell ref="A11:B11"/>
    <mergeCell ref="G14:H14"/>
    <mergeCell ref="C11:D11"/>
    <mergeCell ref="C15:D15"/>
    <mergeCell ref="A16:B16"/>
    <mergeCell ref="C16:D16"/>
    <mergeCell ref="E16:F16"/>
    <mergeCell ref="A13:B13"/>
    <mergeCell ref="G16:H16"/>
    <mergeCell ref="C13:D13"/>
    <mergeCell ref="A17:B17"/>
    <mergeCell ref="C17:H17"/>
    <mergeCell ref="E11:F11"/>
    <mergeCell ref="I14:J14"/>
    <mergeCell ref="E13:F13"/>
    <mergeCell ref="I16:J16"/>
    <mergeCell ref="G13:H13"/>
    <mergeCell ref="G11:H11"/>
    <mergeCell ref="L4:M4"/>
    <mergeCell ref="L7:M7"/>
    <mergeCell ref="L15:M15"/>
    <mergeCell ref="L17:M17"/>
    <mergeCell ref="L16:M16"/>
    <mergeCell ref="L14:M14"/>
    <mergeCell ref="L5:M5"/>
    <mergeCell ref="L3:M3"/>
    <mergeCell ref="L8:M8"/>
    <mergeCell ref="L10:M10"/>
    <mergeCell ref="L11:M11"/>
    <mergeCell ref="L9:M9"/>
    <mergeCell ref="L6:M6"/>
    <mergeCell ref="L12:M12"/>
    <mergeCell ref="L13:M13"/>
    <mergeCell ref="I1:J1"/>
    <mergeCell ref="I12:J12"/>
    <mergeCell ref="I11:J11"/>
    <mergeCell ref="A22:B22"/>
    <mergeCell ref="A21:B21"/>
    <mergeCell ref="A20:B20"/>
    <mergeCell ref="C20:D20"/>
    <mergeCell ref="C21:D21"/>
    <mergeCell ref="C22:D22"/>
    <mergeCell ref="A23:B23"/>
    <mergeCell ref="A25:B25"/>
    <mergeCell ref="A24:B24"/>
    <mergeCell ref="C24:D24"/>
    <mergeCell ref="C25:D25"/>
    <mergeCell ref="C26:D26"/>
    <mergeCell ref="A26:B26"/>
    <mergeCell ref="C19:D19"/>
    <mergeCell ref="C23:D23"/>
    <mergeCell ref="A29:B29"/>
    <mergeCell ref="A28:B28"/>
    <mergeCell ref="C28:D28"/>
    <mergeCell ref="C29:D29"/>
    <mergeCell ref="C27:D27"/>
    <mergeCell ref="A27:B27"/>
    <mergeCell ref="A30:B30"/>
    <mergeCell ref="C30:D30"/>
    <mergeCell ref="L19:M19"/>
    <mergeCell ref="L21:M21"/>
    <mergeCell ref="L22:M22"/>
    <mergeCell ref="L23:M23"/>
    <mergeCell ref="L20:M20"/>
    <mergeCell ref="L26:M26"/>
    <mergeCell ref="L27:M27"/>
    <mergeCell ref="L28:M28"/>
    <mergeCell ref="L30:M30"/>
    <mergeCell ref="L31:M31"/>
    <mergeCell ref="L32:M32"/>
    <mergeCell ref="L24:M24"/>
    <mergeCell ref="L25:M25"/>
    <mergeCell ref="L29:M29"/>
    <mergeCell ref="L18:M18"/>
    <mergeCell ref="C18:D18"/>
    <mergeCell ref="A18:B18"/>
    <mergeCell ref="A19:B19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</worksheet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O25"/>
  <sheetViews>
    <sheetView workbookViewId="0" showGridLines="0" defaultGridColor="1"/>
  </sheetViews>
  <sheetFormatPr defaultColWidth="12.25" defaultRowHeight="18" customHeight="1" outlineLevelRow="0" outlineLevelCol="0"/>
  <cols>
    <col min="1" max="1" width="0.25" style="40" customWidth="1"/>
    <col min="2" max="2" width="12.25" style="40" customWidth="1"/>
    <col min="3" max="3" width="17.4297" style="40" customWidth="1"/>
    <col min="4" max="4" width="12.25" style="40" customWidth="1"/>
    <col min="5" max="5" width="12.25" style="40" customWidth="1"/>
    <col min="6" max="6" width="12.25" style="40" customWidth="1"/>
    <col min="7" max="7" width="12.25" style="40" customWidth="1"/>
    <col min="8" max="8" width="12.25" style="40" customWidth="1"/>
    <col min="9" max="9" width="12.25" style="40" customWidth="1"/>
    <col min="10" max="10" width="12.25" style="40" customWidth="1"/>
    <col min="11" max="11" width="12.25" style="40" customWidth="1"/>
    <col min="12" max="12" width="12.25" style="40" customWidth="1"/>
    <col min="13" max="13" width="12.25" style="40" customWidth="1"/>
    <col min="14" max="14" width="15.7344" style="40" customWidth="1"/>
    <col min="15" max="15" width="12.25" style="40" customWidth="1"/>
    <col min="16" max="256" width="12.25" style="40" customWidth="1"/>
  </cols>
  <sheetData>
    <row r="1" ht="2" customHeight="1"/>
    <row r="2" ht="23" customHeight="1">
      <c r="B2" t="s" s="2">
        <v>0</v>
      </c>
      <c r="C2" s="3"/>
      <c r="D2" t="s" s="4">
        <v>1</v>
      </c>
      <c r="E2" s="5"/>
      <c r="F2" t="s" s="4">
        <v>2</v>
      </c>
      <c r="G2" s="5"/>
      <c r="H2" t="s" s="4">
        <v>3</v>
      </c>
      <c r="I2" s="5"/>
      <c r="J2" t="s" s="4">
        <v>4</v>
      </c>
      <c r="K2" s="5"/>
      <c r="L2" s="6"/>
      <c r="M2" s="2"/>
      <c r="N2" s="7"/>
      <c r="O2" s="7"/>
    </row>
    <row r="3" ht="23" customHeight="1">
      <c r="B3" t="s" s="2">
        <v>5</v>
      </c>
      <c r="C3" t="s" s="3">
        <v>6</v>
      </c>
      <c r="D3" t="s" s="8">
        <v>7</v>
      </c>
      <c r="E3" t="s" s="8">
        <v>8</v>
      </c>
      <c r="F3" t="s" s="8">
        <v>7</v>
      </c>
      <c r="G3" t="s" s="8">
        <v>8</v>
      </c>
      <c r="H3" t="s" s="8">
        <v>7</v>
      </c>
      <c r="I3" t="s" s="8">
        <v>8</v>
      </c>
      <c r="J3" t="s" s="8">
        <v>7</v>
      </c>
      <c r="K3" t="s" s="8">
        <v>8</v>
      </c>
      <c r="L3" s="6"/>
      <c r="M3" s="7"/>
      <c r="N3" s="7"/>
      <c r="O3" s="7"/>
    </row>
    <row r="4" ht="21.65" customHeight="1">
      <c r="B4" t="s" s="9">
        <v>9</v>
      </c>
      <c r="C4" t="s" s="10">
        <v>10</v>
      </c>
      <c r="D4" s="41">
        <v>1</v>
      </c>
      <c r="E4" s="42">
        <v>20</v>
      </c>
      <c r="F4" s="41">
        <v>1</v>
      </c>
      <c r="G4" s="42">
        <v>20</v>
      </c>
      <c r="H4" s="41">
        <v>1</v>
      </c>
      <c r="I4" s="42">
        <v>20</v>
      </c>
      <c r="J4" s="41">
        <v>1</v>
      </c>
      <c r="K4" s="42">
        <v>20</v>
      </c>
      <c r="L4" s="43"/>
      <c r="M4" t="s" s="44">
        <v>11</v>
      </c>
      <c r="N4" s="14"/>
      <c r="O4" s="44">
        <v>500</v>
      </c>
    </row>
    <row r="5" ht="20.35" customHeight="1">
      <c r="B5" s="15"/>
      <c r="C5" s="10"/>
      <c r="D5" s="45"/>
      <c r="E5" s="46"/>
      <c r="F5" s="45"/>
      <c r="G5" s="46"/>
      <c r="H5" s="45"/>
      <c r="I5" s="46"/>
      <c r="J5" s="45"/>
      <c r="K5" s="46"/>
      <c r="L5" s="43"/>
      <c r="M5" t="s" s="44">
        <v>12</v>
      </c>
      <c r="N5" s="47"/>
      <c r="O5" s="44">
        <v>1.56</v>
      </c>
    </row>
    <row r="6" ht="20.35" customHeight="1">
      <c r="B6" t="s" s="9">
        <v>13</v>
      </c>
      <c r="C6" t="s" s="10">
        <v>14</v>
      </c>
      <c r="D6" s="45">
        <v>1</v>
      </c>
      <c r="E6" s="46">
        <v>2</v>
      </c>
      <c r="F6" s="45">
        <v>1</v>
      </c>
      <c r="G6" s="46">
        <v>2</v>
      </c>
      <c r="H6" s="45">
        <v>1</v>
      </c>
      <c r="I6" s="46">
        <v>2</v>
      </c>
      <c r="J6" s="45">
        <v>1</v>
      </c>
      <c r="K6" s="46">
        <v>2</v>
      </c>
      <c r="L6" s="43"/>
      <c r="M6" t="s" s="44">
        <v>15</v>
      </c>
      <c r="N6" s="14"/>
      <c r="O6" s="44">
        <v>0.59</v>
      </c>
    </row>
    <row r="7" ht="20.35" customHeight="1">
      <c r="B7" s="15"/>
      <c r="C7" s="10"/>
      <c r="D7" s="45"/>
      <c r="E7" s="46"/>
      <c r="F7" s="45"/>
      <c r="G7" s="46"/>
      <c r="H7" s="45"/>
      <c r="I7" s="46"/>
      <c r="J7" s="45"/>
      <c r="K7" s="46"/>
      <c r="L7" s="43"/>
      <c r="M7" s="48"/>
      <c r="N7" s="47"/>
      <c r="O7" s="44"/>
    </row>
    <row r="8" ht="20.35" customHeight="1">
      <c r="B8" t="s" s="9">
        <v>16</v>
      </c>
      <c r="C8" t="s" s="10">
        <v>17</v>
      </c>
      <c r="D8" s="45">
        <v>0</v>
      </c>
      <c r="E8" s="46">
        <v>200</v>
      </c>
      <c r="F8" s="45">
        <v>1</v>
      </c>
      <c r="G8" s="46">
        <v>200</v>
      </c>
      <c r="H8" s="45">
        <v>1</v>
      </c>
      <c r="I8" s="46">
        <v>200</v>
      </c>
      <c r="J8" s="45">
        <v>1</v>
      </c>
      <c r="K8" s="46">
        <v>200</v>
      </c>
      <c r="L8" s="43"/>
      <c r="M8" t="s" s="44">
        <v>18</v>
      </c>
      <c r="N8" s="14"/>
      <c r="O8" s="44">
        <v>1.33</v>
      </c>
    </row>
    <row r="9" ht="20.35" customHeight="1">
      <c r="B9" s="15"/>
      <c r="C9" t="s" s="10">
        <v>19</v>
      </c>
      <c r="D9" s="45">
        <v>1</v>
      </c>
      <c r="E9" s="46">
        <v>2550</v>
      </c>
      <c r="F9" s="45">
        <v>0</v>
      </c>
      <c r="G9" s="46">
        <v>2550</v>
      </c>
      <c r="H9" s="45">
        <v>0</v>
      </c>
      <c r="I9" s="46">
        <v>2550</v>
      </c>
      <c r="J9" s="45">
        <v>0</v>
      </c>
      <c r="K9" s="46">
        <v>2550</v>
      </c>
      <c r="L9" s="43"/>
      <c r="M9" t="s" s="44">
        <v>20</v>
      </c>
      <c r="N9" s="47"/>
      <c r="O9" s="44">
        <v>2.5</v>
      </c>
    </row>
    <row r="10" ht="20.35" customHeight="1">
      <c r="B10" s="15"/>
      <c r="C10" t="s" s="10">
        <v>21</v>
      </c>
      <c r="D10" s="45">
        <v>0</v>
      </c>
      <c r="E10" s="46">
        <v>200</v>
      </c>
      <c r="F10" s="45">
        <v>0.1</v>
      </c>
      <c r="G10" s="46">
        <v>200</v>
      </c>
      <c r="H10" s="45">
        <v>0.1</v>
      </c>
      <c r="I10" s="46">
        <v>200</v>
      </c>
      <c r="J10" s="45">
        <v>0.1</v>
      </c>
      <c r="K10" s="46">
        <v>200</v>
      </c>
      <c r="L10" s="43"/>
      <c r="M10" t="s" s="44">
        <v>22</v>
      </c>
      <c r="N10" s="14"/>
      <c r="O10" s="44">
        <f>O8*O9</f>
        <v>3.325</v>
      </c>
    </row>
    <row r="11" ht="21.65" customHeight="1">
      <c r="B11" s="15"/>
      <c r="C11" t="s" s="10">
        <v>23</v>
      </c>
      <c r="D11" s="49">
        <v>1</v>
      </c>
      <c r="E11" s="50">
        <v>1300</v>
      </c>
      <c r="F11" s="49">
        <v>1</v>
      </c>
      <c r="G11" s="50">
        <v>1300</v>
      </c>
      <c r="H11" s="49">
        <v>0</v>
      </c>
      <c r="I11" s="50">
        <v>1300</v>
      </c>
      <c r="J11" s="49">
        <v>0</v>
      </c>
      <c r="K11" s="50">
        <v>1300</v>
      </c>
      <c r="L11" s="43"/>
      <c r="M11" s="48"/>
      <c r="N11" s="47"/>
      <c r="O11" s="44"/>
    </row>
    <row r="12" ht="23" customHeight="1">
      <c r="B12" s="21"/>
      <c r="C12" s="22"/>
      <c r="D12" s="51"/>
      <c r="E12" s="24"/>
      <c r="F12" s="51"/>
      <c r="G12" s="24"/>
      <c r="H12" s="51"/>
      <c r="I12" s="24"/>
      <c r="J12" s="51"/>
      <c r="K12" s="24"/>
      <c r="L12" s="44"/>
      <c r="M12" t="s" s="44">
        <v>24</v>
      </c>
      <c r="N12" s="14"/>
      <c r="O12" s="44">
        <v>336</v>
      </c>
    </row>
    <row r="13" ht="23" customHeight="1">
      <c r="B13" t="s" s="25">
        <v>25</v>
      </c>
      <c r="C13" s="26"/>
      <c r="D13" s="52">
        <f>(E4*D4)+(E6*D6)+(E8*D8)+(E9*D9)+(E10*D10)+(E11*D11)</f>
        <v>3872</v>
      </c>
      <c r="E13" s="53"/>
      <c r="F13" s="52">
        <f>(G4*F4)+(G6*F6)+(G8*F8)+(G9*F9)+(G10*F10)+(G11*F11)</f>
        <v>1542</v>
      </c>
      <c r="G13" s="53"/>
      <c r="H13" s="52">
        <f>(I4*H4)+(I6*H6)+(I8*H8)+(I9*H9)+(I10*H10)+(I11*H11)</f>
        <v>242</v>
      </c>
      <c r="I13" s="53"/>
      <c r="J13" s="52">
        <f>(K4*J4)+(K6*J6)+(K8*J8)+(K9*J9)+(K10*J10)+(K11*J11)</f>
        <v>242</v>
      </c>
      <c r="K13" s="54"/>
      <c r="L13" s="43"/>
      <c r="M13" s="48"/>
      <c r="N13" s="47"/>
      <c r="O13" s="44"/>
    </row>
    <row r="14" ht="21.65" customHeight="1">
      <c r="B14" s="30"/>
      <c r="C14" s="31"/>
      <c r="D14" s="55"/>
      <c r="E14" s="33"/>
      <c r="F14" s="55"/>
      <c r="G14" s="33"/>
      <c r="H14" s="55"/>
      <c r="I14" s="33"/>
      <c r="J14" s="55"/>
      <c r="K14" s="33"/>
      <c r="L14" s="44"/>
      <c r="M14" s="48"/>
      <c r="N14" s="14"/>
      <c r="O14" s="44"/>
    </row>
    <row r="15" ht="20.35" customHeight="1">
      <c r="B15" t="s" s="9">
        <v>26</v>
      </c>
      <c r="C15" s="9"/>
      <c r="D15" s="56">
        <v>0.01</v>
      </c>
      <c r="E15" s="47"/>
      <c r="F15" s="56">
        <v>0.9</v>
      </c>
      <c r="G15" s="47"/>
      <c r="H15" s="56">
        <v>0.09</v>
      </c>
      <c r="I15" s="47"/>
      <c r="J15" s="48"/>
      <c r="K15" s="47"/>
      <c r="L15" s="44"/>
      <c r="M15" s="48"/>
      <c r="N15" s="47"/>
      <c r="O15" s="48"/>
    </row>
    <row r="16" ht="20.35" customHeight="1">
      <c r="B16" t="s" s="9">
        <v>27</v>
      </c>
      <c r="C16" s="9"/>
      <c r="D16" s="44">
        <f>D15*$O$5</f>
        <v>0.0156</v>
      </c>
      <c r="E16" s="14"/>
      <c r="F16" s="44">
        <f>F15*$O$5</f>
        <v>1.404</v>
      </c>
      <c r="G16" s="14"/>
      <c r="H16" s="44">
        <f>H15*$O$5</f>
        <v>0.1404</v>
      </c>
      <c r="I16" s="14"/>
      <c r="J16" s="48"/>
      <c r="K16" s="14"/>
      <c r="L16" s="44"/>
      <c r="M16" s="48"/>
      <c r="N16" s="14"/>
      <c r="O16" s="48"/>
    </row>
    <row r="17" ht="21.65" customHeight="1">
      <c r="B17" t="s" s="22">
        <v>28</v>
      </c>
      <c r="C17" s="22"/>
      <c r="D17" s="57">
        <f>D13*D16/1000</f>
        <v>0.0604032</v>
      </c>
      <c r="E17" s="58"/>
      <c r="F17" s="57">
        <f>F13*F16/1000</f>
        <v>2.164968</v>
      </c>
      <c r="G17" s="58"/>
      <c r="H17" s="57">
        <f>H13*H16/1000</f>
        <v>0.03397679999999999</v>
      </c>
      <c r="I17" s="58"/>
      <c r="J17" s="59"/>
      <c r="K17" s="58"/>
      <c r="L17" s="44"/>
      <c r="M17" s="48"/>
      <c r="N17" s="47"/>
      <c r="O17" s="44"/>
    </row>
    <row r="18" ht="23" customHeight="1">
      <c r="B18" t="s" s="25">
        <v>39</v>
      </c>
      <c r="C18" s="26"/>
      <c r="D18" s="52">
        <f>D17+F17+H17</f>
        <v>2.259348000000001</v>
      </c>
      <c r="E18" s="24"/>
      <c r="F18" s="24"/>
      <c r="G18" s="24"/>
      <c r="H18" s="24"/>
      <c r="I18" s="28"/>
      <c r="J18" s="52">
        <f>J13*$O$12/1000</f>
        <v>81.312</v>
      </c>
      <c r="K18" s="28"/>
      <c r="L18" s="43"/>
      <c r="M18" s="48"/>
      <c r="N18" s="14"/>
      <c r="O18" s="44"/>
    </row>
    <row r="19" ht="21.65" customHeight="1">
      <c r="B19" s="30"/>
      <c r="C19" s="31"/>
      <c r="D19" s="60"/>
      <c r="E19" s="61"/>
      <c r="F19" s="61"/>
      <c r="G19" s="61"/>
      <c r="H19" s="61"/>
      <c r="I19" s="61"/>
      <c r="J19" s="60"/>
      <c r="K19" s="61"/>
      <c r="L19" s="44"/>
      <c r="M19" s="48"/>
      <c r="N19" s="47"/>
      <c r="O19" s="44"/>
    </row>
    <row r="20" ht="20.35" customHeight="1">
      <c r="B20" t="s" s="9">
        <v>40</v>
      </c>
      <c r="C20" s="9"/>
      <c r="D20" s="62">
        <f>'Power Generation'!$C$9</f>
        <v>8.532605</v>
      </c>
      <c r="E20" s="63"/>
      <c r="F20" s="63"/>
      <c r="G20" s="63"/>
      <c r="H20" s="63"/>
      <c r="I20" s="63"/>
      <c r="J20" s="64"/>
      <c r="K20" s="63"/>
      <c r="L20" s="48"/>
      <c r="M20" s="48"/>
      <c r="N20" s="14"/>
      <c r="O20" s="48"/>
    </row>
    <row r="21" ht="21.65" customHeight="1">
      <c r="B21" s="21"/>
      <c r="C21" s="22"/>
      <c r="D21" s="65"/>
      <c r="E21" s="66"/>
      <c r="F21" s="66"/>
      <c r="G21" s="66"/>
      <c r="H21" s="66"/>
      <c r="I21" s="66"/>
      <c r="J21" s="64"/>
      <c r="K21" s="67"/>
      <c r="L21" s="48"/>
      <c r="M21" s="48"/>
      <c r="N21" s="47"/>
      <c r="O21" s="48"/>
    </row>
    <row r="22" ht="23" customHeight="1">
      <c r="B22" t="s" s="25">
        <v>41</v>
      </c>
      <c r="C22" s="26"/>
      <c r="D22" s="52">
        <f>D20-D18</f>
        <v>6.273256999999999</v>
      </c>
      <c r="E22" s="68"/>
      <c r="F22" s="68"/>
      <c r="G22" s="68"/>
      <c r="H22" s="68"/>
      <c r="I22" s="69"/>
      <c r="J22" s="70"/>
      <c r="K22" s="63"/>
      <c r="L22" s="48"/>
      <c r="M22" s="48"/>
      <c r="N22" s="14"/>
      <c r="O22" s="48"/>
    </row>
    <row r="23" ht="21.65" customHeight="1">
      <c r="B23" s="30"/>
      <c r="C23" s="31"/>
      <c r="D23" s="60"/>
      <c r="E23" s="61"/>
      <c r="F23" s="61"/>
      <c r="G23" s="61"/>
      <c r="H23" s="61"/>
      <c r="I23" s="61"/>
      <c r="J23" s="64"/>
      <c r="K23" s="67"/>
      <c r="L23" s="48"/>
      <c r="M23" s="48"/>
      <c r="N23" s="47"/>
      <c r="O23" s="48"/>
    </row>
    <row r="24" ht="20.35" customHeight="1">
      <c r="B24" s="15"/>
      <c r="C24" s="9"/>
      <c r="D24" s="64"/>
      <c r="E24" s="63"/>
      <c r="F24" s="63"/>
      <c r="G24" s="63"/>
      <c r="H24" s="63"/>
      <c r="I24" s="63"/>
      <c r="J24" s="64"/>
      <c r="K24" s="63"/>
      <c r="L24" s="48"/>
      <c r="M24" s="48"/>
      <c r="N24" s="14"/>
      <c r="O24" s="48"/>
    </row>
    <row r="25" ht="20.35" customHeight="1">
      <c r="B25" s="15"/>
      <c r="C25" s="9"/>
      <c r="D25" s="64"/>
      <c r="E25" s="67"/>
      <c r="F25" s="67"/>
      <c r="G25" s="67"/>
      <c r="H25" s="67"/>
      <c r="I25" s="67"/>
      <c r="J25" s="64"/>
      <c r="K25" s="67"/>
      <c r="L25" s="48"/>
      <c r="M25" s="48"/>
      <c r="N25" s="47"/>
      <c r="O25" s="48"/>
    </row>
  </sheetData>
  <mergeCells count="82">
    <mergeCell ref="B2:C2"/>
    <mergeCell ref="F2:G2"/>
    <mergeCell ref="D2:E2"/>
    <mergeCell ref="D13:E13"/>
    <mergeCell ref="H16:I16"/>
    <mergeCell ref="F13:G13"/>
    <mergeCell ref="J16:K16"/>
    <mergeCell ref="H13:I13"/>
    <mergeCell ref="H2:I2"/>
    <mergeCell ref="B8:B11"/>
    <mergeCell ref="J14:K14"/>
    <mergeCell ref="B15:C15"/>
    <mergeCell ref="J21:K21"/>
    <mergeCell ref="B16:C16"/>
    <mergeCell ref="J22:K22"/>
    <mergeCell ref="D15:E15"/>
    <mergeCell ref="F15:G15"/>
    <mergeCell ref="J18:K18"/>
    <mergeCell ref="B12:C12"/>
    <mergeCell ref="H15:I15"/>
    <mergeCell ref="D12:E12"/>
    <mergeCell ref="D16:E16"/>
    <mergeCell ref="B17:C17"/>
    <mergeCell ref="J23:K23"/>
    <mergeCell ref="D17:E17"/>
    <mergeCell ref="F17:G17"/>
    <mergeCell ref="B14:C14"/>
    <mergeCell ref="J20:K20"/>
    <mergeCell ref="H17:I17"/>
    <mergeCell ref="D14:E14"/>
    <mergeCell ref="B18:C18"/>
    <mergeCell ref="J24:K24"/>
    <mergeCell ref="D18:I18"/>
    <mergeCell ref="F12:G12"/>
    <mergeCell ref="J15:K15"/>
    <mergeCell ref="F14:G14"/>
    <mergeCell ref="J17:K17"/>
    <mergeCell ref="H14:I14"/>
    <mergeCell ref="H12:I12"/>
    <mergeCell ref="M5:N5"/>
    <mergeCell ref="M8:N8"/>
    <mergeCell ref="M16:N16"/>
    <mergeCell ref="M18:N18"/>
    <mergeCell ref="M17:N17"/>
    <mergeCell ref="M15:N15"/>
    <mergeCell ref="M6:N6"/>
    <mergeCell ref="M4:N4"/>
    <mergeCell ref="M9:N9"/>
    <mergeCell ref="M11:N11"/>
    <mergeCell ref="M12:N12"/>
    <mergeCell ref="M10:N10"/>
    <mergeCell ref="M7:N7"/>
    <mergeCell ref="M13:N13"/>
    <mergeCell ref="M14:N14"/>
    <mergeCell ref="J2:K2"/>
    <mergeCell ref="B13:C13"/>
    <mergeCell ref="F16:G16"/>
    <mergeCell ref="J19:K19"/>
    <mergeCell ref="J13:K13"/>
    <mergeCell ref="J12:K12"/>
    <mergeCell ref="M19:N19"/>
    <mergeCell ref="D19:I19"/>
    <mergeCell ref="B19:C19"/>
    <mergeCell ref="J25:K25"/>
    <mergeCell ref="M20:N20"/>
    <mergeCell ref="D20:I20"/>
    <mergeCell ref="B20:C20"/>
    <mergeCell ref="M21:N21"/>
    <mergeCell ref="D21:I21"/>
    <mergeCell ref="B21:C21"/>
    <mergeCell ref="M22:N22"/>
    <mergeCell ref="D22:I22"/>
    <mergeCell ref="B22:C22"/>
    <mergeCell ref="M23:N23"/>
    <mergeCell ref="D23:I23"/>
    <mergeCell ref="B23:C23"/>
    <mergeCell ref="M24:N24"/>
    <mergeCell ref="D24:I24"/>
    <mergeCell ref="B24:C24"/>
    <mergeCell ref="M25:N25"/>
    <mergeCell ref="D25:I25"/>
    <mergeCell ref="B25:C25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33"/>
  <sheetViews>
    <sheetView workbookViewId="0" showGridLines="0" defaultGridColor="1"/>
  </sheetViews>
  <sheetFormatPr defaultColWidth="9.03" defaultRowHeight="18" customHeight="1" outlineLevelRow="0" outlineLevelCol="0"/>
  <cols>
    <col min="1" max="1" width="9.05469" style="71" customWidth="1"/>
    <col min="2" max="2" width="21.0938" style="71" customWidth="1"/>
    <col min="3" max="3" width="9.05469" style="71" customWidth="1"/>
    <col min="4" max="4" width="9.05469" style="71" customWidth="1"/>
    <col min="5" max="5" width="9.05469" style="71" customWidth="1"/>
    <col min="6" max="6" width="9.05469" style="71" customWidth="1"/>
    <col min="7" max="7" width="9.05469" style="71" customWidth="1"/>
    <col min="8" max="8" width="9.05469" style="71" customWidth="1"/>
    <col min="9" max="9" width="9.05469" style="71" customWidth="1"/>
    <col min="10" max="10" width="9.05469" style="71" customWidth="1"/>
    <col min="11" max="11" width="9.05469" style="71" customWidth="1"/>
    <col min="12" max="12" width="9.05469" style="71" customWidth="1"/>
    <col min="13" max="13" width="9.05469" style="71" customWidth="1"/>
    <col min="14" max="14" width="9.05469" style="71" customWidth="1"/>
    <col min="15" max="15" width="18.6953" style="71" customWidth="1"/>
    <col min="16" max="16" width="9.05469" style="71" customWidth="1"/>
    <col min="17" max="256" width="9.05469" style="71" customWidth="1"/>
  </cols>
  <sheetData>
    <row r="1" ht="23" customHeight="1">
      <c r="A1" t="s" s="2">
        <v>0</v>
      </c>
      <c r="B1" s="3"/>
      <c r="C1" t="s" s="4">
        <v>1</v>
      </c>
      <c r="D1" s="5"/>
      <c r="E1" t="s" s="4">
        <v>42</v>
      </c>
      <c r="F1" s="72"/>
      <c r="G1" t="s" s="4">
        <v>2</v>
      </c>
      <c r="H1" s="5"/>
      <c r="I1" t="s" s="4">
        <v>3</v>
      </c>
      <c r="J1" s="5"/>
      <c r="K1" t="s" s="4">
        <v>4</v>
      </c>
      <c r="L1" s="5"/>
      <c r="M1" s="6"/>
      <c r="N1" s="2"/>
      <c r="O1" s="7"/>
      <c r="P1" s="7"/>
    </row>
    <row r="2" ht="23" customHeight="1">
      <c r="A2" t="s" s="2">
        <v>5</v>
      </c>
      <c r="B2" t="s" s="3">
        <v>6</v>
      </c>
      <c r="C2" t="s" s="8">
        <v>7</v>
      </c>
      <c r="D2" t="s" s="8">
        <v>8</v>
      </c>
      <c r="E2" t="s" s="8">
        <v>7</v>
      </c>
      <c r="F2" t="s" s="8">
        <v>8</v>
      </c>
      <c r="G2" t="s" s="8">
        <v>7</v>
      </c>
      <c r="H2" t="s" s="8">
        <v>8</v>
      </c>
      <c r="I2" t="s" s="8">
        <v>7</v>
      </c>
      <c r="J2" t="s" s="8">
        <v>8</v>
      </c>
      <c r="K2" t="s" s="8">
        <v>7</v>
      </c>
      <c r="L2" t="s" s="8">
        <v>8</v>
      </c>
      <c r="M2" s="6"/>
      <c r="N2" s="7"/>
      <c r="O2" s="7"/>
      <c r="P2" s="7"/>
    </row>
    <row r="3" ht="21.65" customHeight="1">
      <c r="A3" t="s" s="9">
        <v>9</v>
      </c>
      <c r="B3" t="s" s="10">
        <v>10</v>
      </c>
      <c r="C3" s="11">
        <v>1</v>
      </c>
      <c r="D3" s="12">
        <v>20</v>
      </c>
      <c r="E3" s="11">
        <v>1</v>
      </c>
      <c r="F3" s="12">
        <v>20</v>
      </c>
      <c r="G3" s="11">
        <v>1</v>
      </c>
      <c r="H3" s="12">
        <v>20</v>
      </c>
      <c r="I3" s="11">
        <v>1</v>
      </c>
      <c r="J3" s="12">
        <v>20</v>
      </c>
      <c r="K3" s="11">
        <v>1</v>
      </c>
      <c r="L3" s="12">
        <v>20</v>
      </c>
      <c r="M3" s="13"/>
      <c r="N3" t="s" s="14">
        <v>11</v>
      </c>
      <c r="O3" s="14"/>
      <c r="P3" s="14">
        <v>500</v>
      </c>
    </row>
    <row r="4" ht="20.35" customHeight="1">
      <c r="A4" s="15"/>
      <c r="B4" s="10"/>
      <c r="C4" s="16"/>
      <c r="D4" s="17"/>
      <c r="E4" s="16"/>
      <c r="F4" s="17"/>
      <c r="G4" s="16"/>
      <c r="H4" s="17"/>
      <c r="I4" s="16"/>
      <c r="J4" s="17"/>
      <c r="K4" s="16"/>
      <c r="L4" s="17"/>
      <c r="M4" s="13"/>
      <c r="N4" t="s" s="14">
        <v>12</v>
      </c>
      <c r="O4" s="14"/>
      <c r="P4" s="14">
        <v>1.56</v>
      </c>
    </row>
    <row r="5" ht="20.35" customHeight="1">
      <c r="A5" t="s" s="9">
        <v>13</v>
      </c>
      <c r="B5" t="s" s="10">
        <v>14</v>
      </c>
      <c r="C5" s="16">
        <v>1</v>
      </c>
      <c r="D5" s="17">
        <v>2</v>
      </c>
      <c r="E5" s="16">
        <v>1</v>
      </c>
      <c r="F5" s="17">
        <v>2</v>
      </c>
      <c r="G5" s="16">
        <v>1</v>
      </c>
      <c r="H5" s="17">
        <v>2</v>
      </c>
      <c r="I5" s="16">
        <v>1</v>
      </c>
      <c r="J5" s="17">
        <v>2</v>
      </c>
      <c r="K5" s="16">
        <v>1</v>
      </c>
      <c r="L5" s="17">
        <v>2</v>
      </c>
      <c r="M5" s="13"/>
      <c r="N5" t="s" s="14">
        <v>15</v>
      </c>
      <c r="O5" s="14"/>
      <c r="P5" s="14">
        <v>0.59</v>
      </c>
    </row>
    <row r="6" ht="20.35" customHeight="1">
      <c r="A6" s="15"/>
      <c r="B6" s="10"/>
      <c r="C6" s="16"/>
      <c r="D6" s="17"/>
      <c r="E6" s="16"/>
      <c r="F6" s="17"/>
      <c r="G6" s="16"/>
      <c r="H6" s="17"/>
      <c r="I6" s="16"/>
      <c r="J6" s="17"/>
      <c r="K6" s="16"/>
      <c r="L6" s="17"/>
      <c r="M6" s="13"/>
      <c r="N6" s="14"/>
      <c r="O6" s="14"/>
      <c r="P6" s="18"/>
    </row>
    <row r="7" ht="20.35" customHeight="1">
      <c r="A7" t="s" s="9">
        <v>16</v>
      </c>
      <c r="B7" t="s" s="10">
        <v>17</v>
      </c>
      <c r="C7" s="16">
        <v>0</v>
      </c>
      <c r="D7" s="17">
        <v>200</v>
      </c>
      <c r="E7" s="16">
        <v>1</v>
      </c>
      <c r="F7" s="17">
        <v>200</v>
      </c>
      <c r="G7" s="16">
        <v>1</v>
      </c>
      <c r="H7" s="17">
        <v>200</v>
      </c>
      <c r="I7" s="16">
        <v>1</v>
      </c>
      <c r="J7" s="17">
        <v>200</v>
      </c>
      <c r="K7" s="16">
        <v>1</v>
      </c>
      <c r="L7" s="17">
        <v>200</v>
      </c>
      <c r="M7" s="13"/>
      <c r="N7" t="s" s="14">
        <v>18</v>
      </c>
      <c r="O7" s="14"/>
      <c r="P7" s="14">
        <v>1.33</v>
      </c>
    </row>
    <row r="8" ht="20.35" customHeight="1">
      <c r="A8" s="15"/>
      <c r="B8" t="s" s="10">
        <v>19</v>
      </c>
      <c r="C8" s="16">
        <v>1</v>
      </c>
      <c r="D8" s="17">
        <v>2550</v>
      </c>
      <c r="E8" s="16">
        <v>0</v>
      </c>
      <c r="F8" s="17">
        <v>2550</v>
      </c>
      <c r="G8" s="16">
        <v>0</v>
      </c>
      <c r="H8" s="17">
        <v>2550</v>
      </c>
      <c r="I8" s="16">
        <v>0</v>
      </c>
      <c r="J8" s="17">
        <v>2550</v>
      </c>
      <c r="K8" s="16">
        <v>0</v>
      </c>
      <c r="L8" s="17">
        <v>2550</v>
      </c>
      <c r="M8" s="13"/>
      <c r="N8" t="s" s="14">
        <v>20</v>
      </c>
      <c r="O8" s="14"/>
      <c r="P8" s="14">
        <v>1.8</v>
      </c>
    </row>
    <row r="9" ht="20.35" customHeight="1">
      <c r="A9" s="15"/>
      <c r="B9" t="s" s="10">
        <v>21</v>
      </c>
      <c r="C9" s="16">
        <v>0</v>
      </c>
      <c r="D9" s="17">
        <v>200</v>
      </c>
      <c r="E9" s="16">
        <v>0.1</v>
      </c>
      <c r="F9" s="17">
        <v>200</v>
      </c>
      <c r="G9" s="16">
        <v>0.1</v>
      </c>
      <c r="H9" s="17">
        <v>200</v>
      </c>
      <c r="I9" s="16">
        <v>0.1</v>
      </c>
      <c r="J9" s="17">
        <v>200</v>
      </c>
      <c r="K9" s="16">
        <v>0.1</v>
      </c>
      <c r="L9" s="17">
        <v>200</v>
      </c>
      <c r="M9" s="13"/>
      <c r="N9" t="s" s="14">
        <v>22</v>
      </c>
      <c r="O9" s="14"/>
      <c r="P9" s="14">
        <f>P7*P8</f>
        <v>2.394</v>
      </c>
    </row>
    <row r="10" ht="20.35" customHeight="1">
      <c r="A10" s="15"/>
      <c r="B10" t="s" s="10">
        <v>23</v>
      </c>
      <c r="C10" s="16">
        <v>1</v>
      </c>
      <c r="D10" s="17">
        <v>1300</v>
      </c>
      <c r="E10" s="16">
        <v>1</v>
      </c>
      <c r="F10" s="17">
        <v>1300</v>
      </c>
      <c r="G10" s="16">
        <v>1</v>
      </c>
      <c r="H10" s="17">
        <v>1300</v>
      </c>
      <c r="I10" s="16">
        <v>0</v>
      </c>
      <c r="J10" s="17">
        <v>1300</v>
      </c>
      <c r="K10" s="16">
        <v>0</v>
      </c>
      <c r="L10" s="17">
        <v>1300</v>
      </c>
      <c r="M10" s="13"/>
      <c r="N10" s="14"/>
      <c r="O10" s="14"/>
      <c r="P10" s="18"/>
    </row>
    <row r="11" ht="20.35" customHeight="1">
      <c r="A11" s="15"/>
      <c r="B11" s="10"/>
      <c r="C11" s="16"/>
      <c r="D11" s="17"/>
      <c r="E11" s="16"/>
      <c r="F11" s="17"/>
      <c r="G11" s="16"/>
      <c r="H11" s="17"/>
      <c r="I11" s="16"/>
      <c r="J11" s="17"/>
      <c r="K11" s="17"/>
      <c r="L11" s="17"/>
      <c r="M11" s="13"/>
      <c r="N11" t="s" s="14">
        <v>24</v>
      </c>
      <c r="O11" s="14"/>
      <c r="P11" s="14">
        <v>336</v>
      </c>
    </row>
    <row r="12" ht="21.65" customHeight="1">
      <c r="A12" t="s" s="9">
        <v>43</v>
      </c>
      <c r="B12" t="s" s="10">
        <v>44</v>
      </c>
      <c r="C12" s="19">
        <v>0</v>
      </c>
      <c r="D12" s="20">
        <v>2400</v>
      </c>
      <c r="E12" s="19">
        <v>1</v>
      </c>
      <c r="F12" s="20">
        <v>2400</v>
      </c>
      <c r="G12" s="19">
        <v>0</v>
      </c>
      <c r="H12" s="20">
        <v>2400</v>
      </c>
      <c r="I12" s="19">
        <v>0</v>
      </c>
      <c r="J12" s="20">
        <v>2400</v>
      </c>
      <c r="K12" s="19">
        <v>0</v>
      </c>
      <c r="L12" s="20">
        <v>2400</v>
      </c>
      <c r="M12" s="13"/>
      <c r="N12" s="14"/>
      <c r="O12" s="14"/>
      <c r="P12" s="18"/>
    </row>
    <row r="13" ht="23" customHeight="1">
      <c r="A13" s="22"/>
      <c r="B13" s="22"/>
      <c r="C13" s="23"/>
      <c r="D13" s="24"/>
      <c r="E13" s="23"/>
      <c r="F13" s="23"/>
      <c r="G13" s="23"/>
      <c r="H13" s="24"/>
      <c r="I13" s="23"/>
      <c r="J13" s="24"/>
      <c r="K13" s="23"/>
      <c r="L13" s="23"/>
      <c r="M13" s="14"/>
      <c r="N13" s="14"/>
      <c r="O13" s="14"/>
      <c r="P13" s="18"/>
    </row>
    <row r="14" ht="23" customHeight="1">
      <c r="A14" t="s" s="25">
        <v>25</v>
      </c>
      <c r="B14" s="26"/>
      <c r="C14" s="27">
        <f>(D3*C3)+(D5*C5)+(D7*C7)+(D8*C8)+(D9*C9)+(D10*C10)+(D12*C12)</f>
        <v>3872</v>
      </c>
      <c r="D14" s="73"/>
      <c r="E14" s="27">
        <f>(F3*E3)+(F5*E5)+(F7*E7)+(F8*E8)+(F9*E9)+(F10*E10)+(F12*E12)</f>
        <v>3942</v>
      </c>
      <c r="F14" s="69"/>
      <c r="G14" s="27">
        <f>(H3*G3)+(H5*G5)+(H7*G7)+(H8*G8)+(H9*G9)+(H10*G10)+(H12*G12)</f>
        <v>1542</v>
      </c>
      <c r="H14" s="73"/>
      <c r="I14" s="27">
        <f>(J3*I3)+(J5*I5)+(J7*I7)+(J8*I8)+(J9*I9)+(J10*I10)+(J12*I12)</f>
        <v>242</v>
      </c>
      <c r="J14" s="73"/>
      <c r="K14" s="27">
        <f>(L3*K3)+(L5*K5)+(L7*K7)+(L8*K8)+(L9*K9)+(L10*K10)+(L12*K12)</f>
        <v>242</v>
      </c>
      <c r="L14" s="73"/>
      <c r="M14" s="13"/>
      <c r="N14" s="14"/>
      <c r="O14" s="14"/>
      <c r="P14" s="18"/>
    </row>
    <row r="15" ht="21.65" customHeight="1">
      <c r="A15" s="31"/>
      <c r="B15" s="31"/>
      <c r="C15" s="32"/>
      <c r="D15" s="33"/>
      <c r="E15" s="33"/>
      <c r="F15" s="33"/>
      <c r="G15" s="33"/>
      <c r="H15" s="33"/>
      <c r="I15" s="33"/>
      <c r="J15" s="33"/>
      <c r="K15" s="33"/>
      <c r="L15" s="33"/>
      <c r="M15" s="14"/>
      <c r="N15" s="14"/>
      <c r="O15" s="14"/>
      <c r="P15" s="18"/>
    </row>
    <row r="16" ht="20.35" customHeight="1">
      <c r="A16" t="s" s="9">
        <v>26</v>
      </c>
      <c r="B16" s="9"/>
      <c r="C16" s="34">
        <v>0.01</v>
      </c>
      <c r="D16" s="14"/>
      <c r="E16" s="34">
        <v>0.05</v>
      </c>
      <c r="F16" s="14"/>
      <c r="G16" s="34">
        <v>0.85</v>
      </c>
      <c r="H16" s="14"/>
      <c r="I16" s="34">
        <v>0.09</v>
      </c>
      <c r="J16" s="14"/>
      <c r="K16" s="14"/>
      <c r="L16" s="14"/>
      <c r="M16" s="14"/>
      <c r="N16" s="14"/>
      <c r="O16" s="14"/>
      <c r="P16" s="18"/>
    </row>
    <row r="17" ht="20.35" customHeight="1">
      <c r="A17" t="s" s="9">
        <v>27</v>
      </c>
      <c r="B17" s="9"/>
      <c r="C17" s="14">
        <f>C16*$P$4</f>
        <v>0.0156</v>
      </c>
      <c r="D17" s="14"/>
      <c r="E17" s="14">
        <f>E16*$P$4</f>
        <v>0.07800000000000001</v>
      </c>
      <c r="F17" s="14"/>
      <c r="G17" s="14">
        <f>G16*$P$4</f>
        <v>1.326</v>
      </c>
      <c r="H17" s="14"/>
      <c r="I17" s="14">
        <f>I16*$P$4</f>
        <v>0.1404</v>
      </c>
      <c r="J17" s="14"/>
      <c r="K17" s="14"/>
      <c r="L17" s="14"/>
      <c r="M17" s="14"/>
      <c r="N17" s="14"/>
      <c r="O17" s="14"/>
      <c r="P17" s="18"/>
    </row>
    <row r="18" ht="21.65" customHeight="1">
      <c r="A18" t="s" s="22">
        <v>28</v>
      </c>
      <c r="B18" s="22"/>
      <c r="C18" s="35">
        <f>C14*C17/1000</f>
        <v>0.0604032</v>
      </c>
      <c r="D18" s="36"/>
      <c r="E18" s="35">
        <f>E17*E14/1000</f>
        <v>0.3074760000000001</v>
      </c>
      <c r="F18" s="36"/>
      <c r="G18" s="35">
        <f>G14*G17/1000</f>
        <v>2.044692</v>
      </c>
      <c r="H18" s="36"/>
      <c r="I18" s="35">
        <f>I14*I17/1000</f>
        <v>0.03397679999999999</v>
      </c>
      <c r="J18" s="36"/>
      <c r="K18" s="37"/>
      <c r="L18" s="37"/>
      <c r="M18" s="14"/>
      <c r="N18" s="14"/>
      <c r="O18" s="14"/>
      <c r="P18" s="18"/>
    </row>
    <row r="19" ht="23" customHeight="1">
      <c r="A19" t="s" s="25">
        <v>29</v>
      </c>
      <c r="B19" s="26"/>
      <c r="C19" s="27">
        <f>C18+G18+I18+E18</f>
        <v>2.446548</v>
      </c>
      <c r="D19" s="24"/>
      <c r="E19" s="24"/>
      <c r="F19" s="24"/>
      <c r="G19" s="24"/>
      <c r="H19" s="24"/>
      <c r="I19" s="24"/>
      <c r="J19" s="28"/>
      <c r="K19" s="27">
        <f>K14*$P$11/1000</f>
        <v>81.312</v>
      </c>
      <c r="L19" s="29"/>
      <c r="M19" s="13"/>
      <c r="N19" s="14"/>
      <c r="O19" s="14"/>
      <c r="P19" s="18"/>
    </row>
    <row r="20" ht="21.65" customHeight="1">
      <c r="A20" s="31"/>
      <c r="B20" s="31"/>
      <c r="C20" s="32"/>
      <c r="D20" s="33"/>
      <c r="E20" s="33"/>
      <c r="F20" s="33"/>
      <c r="G20" s="33"/>
      <c r="H20" s="33"/>
      <c r="I20" s="33"/>
      <c r="J20" s="33"/>
      <c r="K20" s="33"/>
      <c r="L20" s="33"/>
      <c r="M20" s="14"/>
      <c r="N20" s="14"/>
      <c r="O20" s="14"/>
      <c r="P20" s="18"/>
    </row>
    <row r="21" ht="20.35" customHeight="1">
      <c r="A21" t="s" s="9">
        <v>30</v>
      </c>
      <c r="B21" s="9"/>
      <c r="C21" s="14">
        <v>150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8"/>
    </row>
    <row r="22" ht="21.65" customHeight="1">
      <c r="A22" t="s" s="22">
        <v>31</v>
      </c>
      <c r="B22" s="22"/>
      <c r="C22" s="36">
        <f>C21*$P$9</f>
        <v>359.1</v>
      </c>
      <c r="D22" s="36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8"/>
    </row>
    <row r="23" ht="23" customHeight="1">
      <c r="A23" t="s" s="25">
        <v>32</v>
      </c>
      <c r="B23" s="26"/>
      <c r="C23" s="38">
        <f>(C22-$K$19)/$C$19</f>
        <v>113.5428366825421</v>
      </c>
      <c r="D23" s="28"/>
      <c r="E23" s="39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8"/>
    </row>
    <row r="24" ht="21.65" customHeight="1">
      <c r="A24" s="30"/>
      <c r="B24" s="31"/>
      <c r="C24" s="32"/>
      <c r="D24" s="3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8"/>
    </row>
    <row r="25" ht="20.35" customHeight="1">
      <c r="A25" t="s" s="9">
        <v>33</v>
      </c>
      <c r="B25" s="9"/>
      <c r="C25" s="14">
        <v>100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8"/>
    </row>
    <row r="26" ht="21.65" customHeight="1">
      <c r="A26" t="s" s="22">
        <v>34</v>
      </c>
      <c r="B26" s="22"/>
      <c r="C26" s="36">
        <f>C25*$P$9</f>
        <v>239.4</v>
      </c>
      <c r="D26" s="36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8"/>
    </row>
    <row r="27" ht="23" customHeight="1">
      <c r="A27" t="s" s="25">
        <v>35</v>
      </c>
      <c r="B27" s="26"/>
      <c r="C27" s="38">
        <f>(C26-$K$19)/$C$19</f>
        <v>64.61675797899736</v>
      </c>
      <c r="D27" s="29"/>
      <c r="E27" s="39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8"/>
    </row>
    <row r="28" ht="21.65" customHeight="1">
      <c r="A28" s="30"/>
      <c r="B28" s="31"/>
      <c r="C28" s="32"/>
      <c r="D28" s="3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8"/>
    </row>
    <row r="29" ht="20.35" customHeight="1">
      <c r="A29" t="s" s="9">
        <v>36</v>
      </c>
      <c r="B29" s="9"/>
      <c r="C29" s="14">
        <v>50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ht="21.65" customHeight="1">
      <c r="A30" t="s" s="22">
        <v>37</v>
      </c>
      <c r="B30" s="22"/>
      <c r="C30" s="36">
        <f>C29*$P$9</f>
        <v>119.7</v>
      </c>
      <c r="D30" s="37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8"/>
    </row>
    <row r="31" ht="23" customHeight="1">
      <c r="A31" t="s" s="25">
        <v>38</v>
      </c>
      <c r="B31" s="26"/>
      <c r="C31" s="38">
        <f>(C30-$K$19)/$C$19</f>
        <v>15.6906792754526</v>
      </c>
      <c r="D31" s="29"/>
      <c r="E31" s="39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8"/>
    </row>
    <row r="32" ht="21.65" customHeight="1">
      <c r="A32" s="31"/>
      <c r="B32" s="31"/>
      <c r="C32" s="33"/>
      <c r="D32" s="3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8"/>
    </row>
    <row r="33" ht="20.35" customHeight="1">
      <c r="A33" s="15"/>
      <c r="B33" s="15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</sheetData>
  <mergeCells count="98">
    <mergeCell ref="A7:A10"/>
    <mergeCell ref="I13:J13"/>
    <mergeCell ref="C1:D1"/>
    <mergeCell ref="A1:B1"/>
    <mergeCell ref="G14:H14"/>
    <mergeCell ref="K17:L17"/>
    <mergeCell ref="C31:D31"/>
    <mergeCell ref="A31:B31"/>
    <mergeCell ref="A28:B28"/>
    <mergeCell ref="C28:D28"/>
    <mergeCell ref="C30:D30"/>
    <mergeCell ref="C29:D29"/>
    <mergeCell ref="A29:B29"/>
    <mergeCell ref="A30:B30"/>
    <mergeCell ref="G15:H15"/>
    <mergeCell ref="K18:L18"/>
    <mergeCell ref="C24:D24"/>
    <mergeCell ref="C20:D20"/>
    <mergeCell ref="A27:B27"/>
    <mergeCell ref="C27:D27"/>
    <mergeCell ref="C26:D26"/>
    <mergeCell ref="C25:D25"/>
    <mergeCell ref="A25:B25"/>
    <mergeCell ref="A26:B26"/>
    <mergeCell ref="A24:B24"/>
    <mergeCell ref="A19:B19"/>
    <mergeCell ref="C23:D23"/>
    <mergeCell ref="C22:D22"/>
    <mergeCell ref="C21:D21"/>
    <mergeCell ref="A21:B21"/>
    <mergeCell ref="A22:B22"/>
    <mergeCell ref="A23:B23"/>
    <mergeCell ref="C15:D15"/>
    <mergeCell ref="G18:H18"/>
    <mergeCell ref="C18:D18"/>
    <mergeCell ref="A18:B18"/>
    <mergeCell ref="C17:D17"/>
    <mergeCell ref="C13:D13"/>
    <mergeCell ref="G16:H16"/>
    <mergeCell ref="K19:L19"/>
    <mergeCell ref="C16:D16"/>
    <mergeCell ref="A17:B17"/>
    <mergeCell ref="A16:B16"/>
    <mergeCell ref="C14:D14"/>
    <mergeCell ref="G17:H17"/>
    <mergeCell ref="A14:B14"/>
    <mergeCell ref="E17:F17"/>
    <mergeCell ref="G1:H1"/>
    <mergeCell ref="I1:J1"/>
    <mergeCell ref="I14:J14"/>
    <mergeCell ref="I15:J15"/>
    <mergeCell ref="G13:H13"/>
    <mergeCell ref="K16:L16"/>
    <mergeCell ref="C19:J19"/>
    <mergeCell ref="I18:J18"/>
    <mergeCell ref="E15:F15"/>
    <mergeCell ref="I16:J16"/>
    <mergeCell ref="E13:F13"/>
    <mergeCell ref="I17:J17"/>
    <mergeCell ref="E14:F14"/>
    <mergeCell ref="E1:F1"/>
    <mergeCell ref="E16:F16"/>
    <mergeCell ref="E18:F18"/>
    <mergeCell ref="N16:O16"/>
    <mergeCell ref="N10:O10"/>
    <mergeCell ref="N33:O33"/>
    <mergeCell ref="N28:O28"/>
    <mergeCell ref="N30:O30"/>
    <mergeCell ref="N31:O31"/>
    <mergeCell ref="N32:O32"/>
    <mergeCell ref="N27:O27"/>
    <mergeCell ref="N26:O26"/>
    <mergeCell ref="N25:O25"/>
    <mergeCell ref="N23:O23"/>
    <mergeCell ref="N4:O4"/>
    <mergeCell ref="N17:O17"/>
    <mergeCell ref="N18:O18"/>
    <mergeCell ref="N21:O21"/>
    <mergeCell ref="N19:O19"/>
    <mergeCell ref="N20:O20"/>
    <mergeCell ref="N7:O7"/>
    <mergeCell ref="N22:O22"/>
    <mergeCell ref="N24:O24"/>
    <mergeCell ref="N29:O29"/>
    <mergeCell ref="N6:O6"/>
    <mergeCell ref="N9:O9"/>
    <mergeCell ref="N8:O8"/>
    <mergeCell ref="N3:O3"/>
    <mergeCell ref="N5:O5"/>
    <mergeCell ref="N15:O15"/>
    <mergeCell ref="N14:O14"/>
    <mergeCell ref="N13:O13"/>
    <mergeCell ref="N12:O12"/>
    <mergeCell ref="K1:L1"/>
    <mergeCell ref="K14:L14"/>
    <mergeCell ref="K13:L13"/>
    <mergeCell ref="K15:L15"/>
    <mergeCell ref="N11:O11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Q27"/>
  <sheetViews>
    <sheetView workbookViewId="0" showGridLines="0" defaultGridColor="1"/>
  </sheetViews>
  <sheetFormatPr defaultColWidth="12.25" defaultRowHeight="18" customHeight="1" outlineLevelRow="0" outlineLevelCol="0"/>
  <cols>
    <col min="1" max="1" width="0.25" style="74" customWidth="1"/>
    <col min="2" max="2" width="12.25" style="74" customWidth="1"/>
    <col min="3" max="3" width="16.2969" style="74" customWidth="1"/>
    <col min="4" max="4" width="12.25" style="74" customWidth="1"/>
    <col min="5" max="5" width="12.25" style="74" customWidth="1"/>
    <col min="6" max="6" width="12.25" style="74" customWidth="1"/>
    <col min="7" max="7" width="12.25" style="74" customWidth="1"/>
    <col min="8" max="8" width="12.25" style="74" customWidth="1"/>
    <col min="9" max="9" width="12.25" style="74" customWidth="1"/>
    <col min="10" max="10" width="12.25" style="74" customWidth="1"/>
    <col min="11" max="11" width="12.25" style="74" customWidth="1"/>
    <col min="12" max="12" width="12.25" style="74" customWidth="1"/>
    <col min="13" max="13" width="12.25" style="74" customWidth="1"/>
    <col min="14" max="14" width="12.25" style="74" customWidth="1"/>
    <col min="15" max="15" width="12.25" style="74" customWidth="1"/>
    <col min="16" max="16" width="12.25" style="74" customWidth="1"/>
    <col min="17" max="17" width="12.25" style="74" customWidth="1"/>
    <col min="18" max="256" width="12.25" style="74" customWidth="1"/>
  </cols>
  <sheetData>
    <row r="1" ht="2" customHeight="1"/>
    <row r="2" ht="23" customHeight="1">
      <c r="B2" t="s" s="2">
        <v>0</v>
      </c>
      <c r="C2" s="3"/>
      <c r="D2" t="s" s="4">
        <v>1</v>
      </c>
      <c r="E2" s="5"/>
      <c r="F2" t="s" s="4">
        <v>42</v>
      </c>
      <c r="G2" s="72"/>
      <c r="H2" t="s" s="4">
        <v>2</v>
      </c>
      <c r="I2" s="5"/>
      <c r="J2" t="s" s="4">
        <v>3</v>
      </c>
      <c r="K2" s="5"/>
      <c r="L2" t="s" s="4">
        <v>4</v>
      </c>
      <c r="M2" s="5"/>
      <c r="N2" s="75"/>
      <c r="O2" s="76"/>
      <c r="P2" s="76"/>
      <c r="Q2" s="76"/>
    </row>
    <row r="3" ht="23" customHeight="1">
      <c r="B3" t="s" s="2">
        <v>5</v>
      </c>
      <c r="C3" t="s" s="3">
        <v>6</v>
      </c>
      <c r="D3" t="s" s="8">
        <v>7</v>
      </c>
      <c r="E3" t="s" s="8">
        <v>8</v>
      </c>
      <c r="F3" t="s" s="8">
        <v>7</v>
      </c>
      <c r="G3" t="s" s="8">
        <v>8</v>
      </c>
      <c r="H3" t="s" s="8">
        <v>7</v>
      </c>
      <c r="I3" t="s" s="8">
        <v>8</v>
      </c>
      <c r="J3" t="s" s="8">
        <v>7</v>
      </c>
      <c r="K3" t="s" s="8">
        <v>8</v>
      </c>
      <c r="L3" t="s" s="8">
        <v>7</v>
      </c>
      <c r="M3" t="s" s="8">
        <v>8</v>
      </c>
      <c r="N3" s="77"/>
      <c r="O3" s="7"/>
      <c r="P3" s="7"/>
      <c r="Q3" s="7"/>
    </row>
    <row r="4" ht="21.65" customHeight="1">
      <c r="B4" t="s" s="9">
        <v>9</v>
      </c>
      <c r="C4" t="s" s="10">
        <v>10</v>
      </c>
      <c r="D4" s="41">
        <v>1</v>
      </c>
      <c r="E4" s="42">
        <v>20</v>
      </c>
      <c r="F4" s="41">
        <v>1</v>
      </c>
      <c r="G4" s="42">
        <v>20</v>
      </c>
      <c r="H4" s="41">
        <v>1</v>
      </c>
      <c r="I4" s="42">
        <v>20</v>
      </c>
      <c r="J4" s="41">
        <v>1</v>
      </c>
      <c r="K4" s="42">
        <v>20</v>
      </c>
      <c r="L4" s="41">
        <v>1</v>
      </c>
      <c r="M4" s="42">
        <v>20</v>
      </c>
      <c r="N4" s="78"/>
      <c r="O4" t="s" s="44">
        <v>11</v>
      </c>
      <c r="P4" s="14"/>
      <c r="Q4" s="44">
        <v>500</v>
      </c>
    </row>
    <row r="5" ht="20.35" customHeight="1">
      <c r="B5" s="15"/>
      <c r="C5" s="10"/>
      <c r="D5" s="45"/>
      <c r="E5" s="46"/>
      <c r="F5" s="45"/>
      <c r="G5" s="46"/>
      <c r="H5" s="45"/>
      <c r="I5" s="46"/>
      <c r="J5" s="45"/>
      <c r="K5" s="46"/>
      <c r="L5" s="45"/>
      <c r="M5" s="46"/>
      <c r="N5" s="78"/>
      <c r="O5" t="s" s="44">
        <v>12</v>
      </c>
      <c r="P5" s="47"/>
      <c r="Q5" s="44">
        <v>1.56</v>
      </c>
    </row>
    <row r="6" ht="20.35" customHeight="1">
      <c r="B6" t="s" s="9">
        <v>13</v>
      </c>
      <c r="C6" t="s" s="10">
        <v>14</v>
      </c>
      <c r="D6" s="45">
        <v>1</v>
      </c>
      <c r="E6" s="46">
        <v>2</v>
      </c>
      <c r="F6" s="45">
        <v>1</v>
      </c>
      <c r="G6" s="46">
        <v>2</v>
      </c>
      <c r="H6" s="45">
        <v>1</v>
      </c>
      <c r="I6" s="46">
        <v>2</v>
      </c>
      <c r="J6" s="45">
        <v>1</v>
      </c>
      <c r="K6" s="46">
        <v>2</v>
      </c>
      <c r="L6" s="45">
        <v>1</v>
      </c>
      <c r="M6" s="46">
        <v>2</v>
      </c>
      <c r="N6" s="78"/>
      <c r="O6" t="s" s="44">
        <v>15</v>
      </c>
      <c r="P6" s="14"/>
      <c r="Q6" s="44">
        <v>0.59</v>
      </c>
    </row>
    <row r="7" ht="20.35" customHeight="1">
      <c r="B7" s="15"/>
      <c r="C7" s="10"/>
      <c r="D7" s="45"/>
      <c r="E7" s="46"/>
      <c r="F7" s="45"/>
      <c r="G7" s="46"/>
      <c r="H7" s="45"/>
      <c r="I7" s="46"/>
      <c r="J7" s="45"/>
      <c r="K7" s="46"/>
      <c r="L7" s="45"/>
      <c r="M7" s="46"/>
      <c r="N7" s="78"/>
      <c r="O7" s="48"/>
      <c r="P7" s="47"/>
      <c r="Q7" s="44"/>
    </row>
    <row r="8" ht="20.35" customHeight="1">
      <c r="B8" t="s" s="9">
        <v>16</v>
      </c>
      <c r="C8" t="s" s="10">
        <v>17</v>
      </c>
      <c r="D8" s="45">
        <v>0</v>
      </c>
      <c r="E8" s="46">
        <v>200</v>
      </c>
      <c r="F8" s="45">
        <v>1</v>
      </c>
      <c r="G8" s="46">
        <v>200</v>
      </c>
      <c r="H8" s="45">
        <v>1</v>
      </c>
      <c r="I8" s="46">
        <v>200</v>
      </c>
      <c r="J8" s="45">
        <v>1</v>
      </c>
      <c r="K8" s="46">
        <v>200</v>
      </c>
      <c r="L8" s="45">
        <v>1</v>
      </c>
      <c r="M8" s="46">
        <v>200</v>
      </c>
      <c r="N8" s="78"/>
      <c r="O8" t="s" s="44">
        <v>18</v>
      </c>
      <c r="P8" s="14"/>
      <c r="Q8" s="44">
        <v>1.33</v>
      </c>
    </row>
    <row r="9" ht="20.35" customHeight="1">
      <c r="B9" s="15"/>
      <c r="C9" t="s" s="10">
        <v>19</v>
      </c>
      <c r="D9" s="45">
        <v>1</v>
      </c>
      <c r="E9" s="46">
        <v>2550</v>
      </c>
      <c r="F9" s="45">
        <v>0</v>
      </c>
      <c r="G9" s="46">
        <v>2550</v>
      </c>
      <c r="H9" s="45">
        <v>0</v>
      </c>
      <c r="I9" s="46">
        <v>2550</v>
      </c>
      <c r="J9" s="45">
        <v>0</v>
      </c>
      <c r="K9" s="46">
        <v>2550</v>
      </c>
      <c r="L9" s="45">
        <v>0</v>
      </c>
      <c r="M9" s="46">
        <v>2550</v>
      </c>
      <c r="N9" s="78"/>
      <c r="O9" t="s" s="44">
        <v>20</v>
      </c>
      <c r="P9" s="47"/>
      <c r="Q9" s="44">
        <v>1.8</v>
      </c>
    </row>
    <row r="10" ht="20.35" customHeight="1">
      <c r="B10" s="15"/>
      <c r="C10" t="s" s="10">
        <v>21</v>
      </c>
      <c r="D10" s="45">
        <v>0</v>
      </c>
      <c r="E10" s="46">
        <v>200</v>
      </c>
      <c r="F10" s="45">
        <v>0.1</v>
      </c>
      <c r="G10" s="46">
        <v>200</v>
      </c>
      <c r="H10" s="45">
        <v>0.1</v>
      </c>
      <c r="I10" s="46">
        <v>200</v>
      </c>
      <c r="J10" s="45">
        <v>0.1</v>
      </c>
      <c r="K10" s="46">
        <v>200</v>
      </c>
      <c r="L10" s="45">
        <v>0.1</v>
      </c>
      <c r="M10" s="46">
        <v>200</v>
      </c>
      <c r="N10" s="78"/>
      <c r="O10" t="s" s="44">
        <v>22</v>
      </c>
      <c r="P10" s="14"/>
      <c r="Q10" s="44">
        <f>Q8*Q9</f>
        <v>2.394</v>
      </c>
    </row>
    <row r="11" ht="20.35" customHeight="1">
      <c r="B11" s="15"/>
      <c r="C11" t="s" s="10">
        <v>23</v>
      </c>
      <c r="D11" s="45">
        <v>1</v>
      </c>
      <c r="E11" s="46">
        <v>1300</v>
      </c>
      <c r="F11" s="45">
        <v>1</v>
      </c>
      <c r="G11" s="46">
        <v>1300</v>
      </c>
      <c r="H11" s="45">
        <v>1</v>
      </c>
      <c r="I11" s="46">
        <v>1300</v>
      </c>
      <c r="J11" s="45">
        <v>0</v>
      </c>
      <c r="K11" s="46">
        <v>1300</v>
      </c>
      <c r="L11" s="45">
        <v>0</v>
      </c>
      <c r="M11" s="46">
        <v>1300</v>
      </c>
      <c r="N11" s="78"/>
      <c r="O11" s="44"/>
      <c r="P11" s="47"/>
      <c r="Q11" s="44"/>
    </row>
    <row r="12" ht="32.35" customHeight="1">
      <c r="B12" s="15"/>
      <c r="C12" s="10"/>
      <c r="D12" s="45"/>
      <c r="E12" s="46"/>
      <c r="F12" s="45"/>
      <c r="G12" s="46"/>
      <c r="H12" s="45"/>
      <c r="I12" s="46"/>
      <c r="J12" s="45"/>
      <c r="K12" s="46"/>
      <c r="L12" s="46"/>
      <c r="M12" s="46"/>
      <c r="N12" s="78"/>
      <c r="O12" t="s" s="44">
        <v>24</v>
      </c>
      <c r="P12" s="14"/>
      <c r="Q12" s="44">
        <v>336</v>
      </c>
    </row>
    <row r="13" ht="21.65" customHeight="1">
      <c r="B13" t="s" s="9">
        <v>43</v>
      </c>
      <c r="C13" t="s" s="10">
        <v>44</v>
      </c>
      <c r="D13" s="49">
        <v>0</v>
      </c>
      <c r="E13" s="50">
        <v>2400</v>
      </c>
      <c r="F13" s="49">
        <v>1</v>
      </c>
      <c r="G13" s="50">
        <v>2400</v>
      </c>
      <c r="H13" s="49">
        <v>0</v>
      </c>
      <c r="I13" s="50">
        <v>2400</v>
      </c>
      <c r="J13" s="49">
        <v>0</v>
      </c>
      <c r="K13" s="50">
        <v>2400</v>
      </c>
      <c r="L13" s="49">
        <v>0</v>
      </c>
      <c r="M13" s="50">
        <v>2400</v>
      </c>
      <c r="N13" s="78"/>
      <c r="O13" s="48"/>
      <c r="P13" s="48"/>
      <c r="Q13" s="48"/>
    </row>
    <row r="14" ht="23" customHeight="1">
      <c r="B14" s="21"/>
      <c r="C14" s="22"/>
      <c r="D14" s="51"/>
      <c r="E14" s="24"/>
      <c r="F14" s="51"/>
      <c r="G14" s="24"/>
      <c r="H14" s="51"/>
      <c r="I14" s="24"/>
      <c r="J14" s="51"/>
      <c r="K14" s="24"/>
      <c r="L14" s="51"/>
      <c r="M14" s="24"/>
      <c r="N14" s="44"/>
      <c r="O14" s="44"/>
      <c r="P14" s="48"/>
      <c r="Q14" s="48"/>
    </row>
    <row r="15" ht="23" customHeight="1">
      <c r="B15" t="s" s="25">
        <v>25</v>
      </c>
      <c r="C15" s="26"/>
      <c r="D15" s="52">
        <f>(E4*D4)+(E6*D6)+(E8*D8)+(E9*D9)+(E10*D10)+(E11*D11)+(E13*D13)</f>
        <v>3872</v>
      </c>
      <c r="E15" s="79"/>
      <c r="F15" s="52">
        <f>(G4*F4)+(G6*F6)+(G8*F8)+(G9*F9)+(G10*F10)+(G11*F11)+(G13*F13)</f>
        <v>3942</v>
      </c>
      <c r="G15" s="80"/>
      <c r="H15" s="52">
        <f>(I4*H4)+(I6*H6)+(I8*H8)+(I9*H9)+(I10*H10)+(I11*H11)+(I13*H13)</f>
        <v>1542</v>
      </c>
      <c r="I15" s="79"/>
      <c r="J15" s="52">
        <f>(K4*J4)+(K6*J6)+(K8*J8)+(K9*J9)+(K10*J10)+(K11*J11)+(K13*J13)</f>
        <v>242</v>
      </c>
      <c r="K15" s="79"/>
      <c r="L15" s="52">
        <f>(M4*L4)+(M6*L6)+(M8*L8)+(M9*L9)+(M10*L10)+(M11*L11)+(M13*L13)</f>
        <v>242</v>
      </c>
      <c r="M15" s="79"/>
      <c r="N15" s="81"/>
      <c r="O15" s="62"/>
      <c r="P15" s="62"/>
      <c r="Q15" s="62"/>
    </row>
    <row r="16" ht="21.65" customHeight="1">
      <c r="B16" s="30"/>
      <c r="C16" s="31"/>
      <c r="D16" s="55"/>
      <c r="E16" s="33"/>
      <c r="F16" s="55"/>
      <c r="G16" s="33"/>
      <c r="H16" s="55"/>
      <c r="I16" s="33"/>
      <c r="J16" s="55"/>
      <c r="K16" s="33"/>
      <c r="L16" s="55"/>
      <c r="M16" s="33"/>
      <c r="N16" s="44"/>
      <c r="O16" s="44"/>
      <c r="P16" s="44"/>
      <c r="Q16" s="44"/>
    </row>
    <row r="17" ht="20.35" customHeight="1">
      <c r="B17" t="s" s="9">
        <v>26</v>
      </c>
      <c r="C17" s="9"/>
      <c r="D17" s="56">
        <v>0.01</v>
      </c>
      <c r="E17" s="47"/>
      <c r="F17" s="56">
        <v>0.05</v>
      </c>
      <c r="G17" s="47"/>
      <c r="H17" s="56">
        <v>0.85</v>
      </c>
      <c r="I17" s="47"/>
      <c r="J17" s="56">
        <v>0.09</v>
      </c>
      <c r="K17" s="47"/>
      <c r="L17" s="48"/>
      <c r="M17" s="47"/>
      <c r="N17" s="44"/>
      <c r="O17" s="44"/>
      <c r="P17" s="44"/>
      <c r="Q17" s="44"/>
    </row>
    <row r="18" ht="20.35" customHeight="1">
      <c r="B18" t="s" s="9">
        <v>27</v>
      </c>
      <c r="C18" s="9"/>
      <c r="D18" s="44">
        <f>D17*$Q$5</f>
        <v>0.0156</v>
      </c>
      <c r="E18" s="14"/>
      <c r="F18" s="44">
        <f>F17*$Q$5</f>
        <v>0.07800000000000001</v>
      </c>
      <c r="G18" s="18"/>
      <c r="H18" s="44">
        <f>H17*$Q$5</f>
        <v>1.326</v>
      </c>
      <c r="I18" s="14"/>
      <c r="J18" s="44">
        <f>J17*$Q$5</f>
        <v>0.1404</v>
      </c>
      <c r="K18" s="14"/>
      <c r="L18" s="48"/>
      <c r="M18" s="14"/>
      <c r="N18" s="44"/>
      <c r="O18" s="44"/>
      <c r="P18" s="44"/>
      <c r="Q18" s="44"/>
    </row>
    <row r="19" ht="21.65" customHeight="1">
      <c r="B19" t="s" s="22">
        <v>28</v>
      </c>
      <c r="C19" s="22"/>
      <c r="D19" s="57">
        <f>D15*D18/1000</f>
        <v>0.0604032</v>
      </c>
      <c r="E19" s="58"/>
      <c r="F19" s="57">
        <f>F18*F15/1000</f>
        <v>0.3074760000000001</v>
      </c>
      <c r="G19" s="58"/>
      <c r="H19" s="57">
        <f>H15*H18/1000</f>
        <v>2.044692</v>
      </c>
      <c r="I19" s="58"/>
      <c r="J19" s="57">
        <f>J15*J18/1000</f>
        <v>0.03397679999999999</v>
      </c>
      <c r="K19" s="58"/>
      <c r="L19" s="59"/>
      <c r="M19" s="58"/>
      <c r="N19" s="48"/>
      <c r="O19" s="48"/>
      <c r="P19" s="48"/>
      <c r="Q19" s="48"/>
    </row>
    <row r="20" ht="23" customHeight="1">
      <c r="B20" t="s" s="25">
        <v>39</v>
      </c>
      <c r="C20" s="26"/>
      <c r="D20" s="52">
        <f>D19+H19+J19+F19</f>
        <v>2.446548</v>
      </c>
      <c r="E20" s="24"/>
      <c r="F20" s="24"/>
      <c r="G20" s="24"/>
      <c r="H20" s="24"/>
      <c r="I20" s="24"/>
      <c r="J20" s="24"/>
      <c r="K20" s="28"/>
      <c r="L20" s="52">
        <f>L15*$Q$12/1000</f>
        <v>81.312</v>
      </c>
      <c r="M20" s="29"/>
      <c r="N20" s="78"/>
      <c r="O20" s="48"/>
      <c r="P20" s="48"/>
      <c r="Q20" s="48"/>
    </row>
    <row r="21" ht="21.65" customHeight="1">
      <c r="B21" s="30"/>
      <c r="C21" s="31"/>
      <c r="D21" s="55"/>
      <c r="E21" s="82"/>
      <c r="F21" s="55"/>
      <c r="G21" s="55"/>
      <c r="H21" s="55"/>
      <c r="I21" s="55"/>
      <c r="J21" s="55"/>
      <c r="K21" s="55"/>
      <c r="L21" s="55"/>
      <c r="M21" s="55"/>
      <c r="N21" s="48"/>
      <c r="O21" s="48"/>
      <c r="P21" s="48"/>
      <c r="Q21" s="48"/>
    </row>
    <row r="22" ht="20.35" customHeight="1">
      <c r="B22" t="s" s="9">
        <v>45</v>
      </c>
      <c r="C22" s="9"/>
      <c r="D22" s="44">
        <f>'Power Generation'!$C$9</f>
        <v>8.532605</v>
      </c>
      <c r="E22" s="14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</row>
    <row r="23" ht="21.65" customHeight="1">
      <c r="B23" s="21"/>
      <c r="C23" s="22"/>
      <c r="D23" s="59"/>
      <c r="E23" s="5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ht="23" customHeight="1">
      <c r="B24" t="s" s="25">
        <v>41</v>
      </c>
      <c r="C24" s="26"/>
      <c r="D24" s="83">
        <f>D22-D20</f>
        <v>6.086057</v>
      </c>
      <c r="E24" s="28"/>
      <c r="F24" s="7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</row>
    <row r="25" ht="21.65" customHeight="1">
      <c r="B25" s="31"/>
      <c r="C25" s="31"/>
      <c r="D25" s="55"/>
      <c r="E25" s="55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</row>
    <row r="26" ht="20.35" customHeight="1">
      <c r="B26" s="15"/>
      <c r="C26" s="9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</row>
    <row r="27" ht="20.35" customHeight="1">
      <c r="B27" s="15"/>
      <c r="C27" s="15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</row>
  </sheetData>
  <mergeCells count="63">
    <mergeCell ref="B8:B11"/>
    <mergeCell ref="J14:K14"/>
    <mergeCell ref="D2:E2"/>
    <mergeCell ref="B2:C2"/>
    <mergeCell ref="H15:I15"/>
    <mergeCell ref="L18:M18"/>
    <mergeCell ref="H16:I16"/>
    <mergeCell ref="L19:M19"/>
    <mergeCell ref="D16:E16"/>
    <mergeCell ref="H19:I19"/>
    <mergeCell ref="D14:E14"/>
    <mergeCell ref="L20:M20"/>
    <mergeCell ref="H17:I17"/>
    <mergeCell ref="D15:E15"/>
    <mergeCell ref="H18:I18"/>
    <mergeCell ref="B15:C15"/>
    <mergeCell ref="F18:G18"/>
    <mergeCell ref="H2:I2"/>
    <mergeCell ref="J2:K2"/>
    <mergeCell ref="J15:K15"/>
    <mergeCell ref="J16:K16"/>
    <mergeCell ref="H14:I14"/>
    <mergeCell ref="L17:M17"/>
    <mergeCell ref="F16:G16"/>
    <mergeCell ref="J19:K19"/>
    <mergeCell ref="F14:G14"/>
    <mergeCell ref="J17:K17"/>
    <mergeCell ref="F15:G15"/>
    <mergeCell ref="J18:K18"/>
    <mergeCell ref="F2:G2"/>
    <mergeCell ref="B14:C14"/>
    <mergeCell ref="F17:G17"/>
    <mergeCell ref="L2:M2"/>
    <mergeCell ref="L15:M15"/>
    <mergeCell ref="L14:M14"/>
    <mergeCell ref="L16:M16"/>
    <mergeCell ref="O12:P12"/>
    <mergeCell ref="O11:P11"/>
    <mergeCell ref="O10:P10"/>
    <mergeCell ref="O9:P9"/>
    <mergeCell ref="O8:P8"/>
    <mergeCell ref="O7:P7"/>
    <mergeCell ref="O6:P6"/>
    <mergeCell ref="O5:P5"/>
    <mergeCell ref="O4:P4"/>
    <mergeCell ref="B16:C16"/>
    <mergeCell ref="F19:G19"/>
    <mergeCell ref="D20:K20"/>
    <mergeCell ref="B20:C20"/>
    <mergeCell ref="D19:E19"/>
    <mergeCell ref="B19:C19"/>
    <mergeCell ref="D18:E18"/>
    <mergeCell ref="B18:C18"/>
    <mergeCell ref="D17:E17"/>
    <mergeCell ref="B17:C17"/>
    <mergeCell ref="B21:C21"/>
    <mergeCell ref="B22:C22"/>
    <mergeCell ref="D22:E22"/>
    <mergeCell ref="D21:E21"/>
    <mergeCell ref="B23:C23"/>
    <mergeCell ref="D23:E23"/>
    <mergeCell ref="B24:C24"/>
    <mergeCell ref="D24:E24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2:I12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84" customWidth="1"/>
    <col min="2" max="2" width="21.6016" style="84" customWidth="1"/>
    <col min="3" max="3" width="12.25" style="84" customWidth="1"/>
    <col min="4" max="4" width="12.25" style="84" customWidth="1"/>
    <col min="5" max="5" width="12.25" style="84" customWidth="1"/>
    <col min="6" max="6" width="12.25" style="84" customWidth="1"/>
    <col min="7" max="7" width="12.25" style="84" customWidth="1"/>
    <col min="8" max="8" width="12.25" style="84" customWidth="1"/>
    <col min="9" max="9" width="12.25" style="84" customWidth="1"/>
    <col min="10" max="256" width="12.25" style="84" customWidth="1"/>
  </cols>
  <sheetData>
    <row r="1" ht="2" customHeight="1"/>
    <row r="2" ht="20.55" customHeight="1">
      <c r="B2" s="7"/>
      <c r="C2" t="s" s="2">
        <v>46</v>
      </c>
      <c r="D2" t="s" s="2">
        <v>47</v>
      </c>
      <c r="E2" s="7"/>
      <c r="F2" s="7"/>
      <c r="G2" s="7"/>
      <c r="H2" s="7"/>
      <c r="I2" s="7"/>
    </row>
    <row r="3" ht="20.55" customHeight="1">
      <c r="B3" t="s" s="9">
        <v>48</v>
      </c>
      <c r="C3" s="44">
        <v>45</v>
      </c>
      <c r="D3" s="44">
        <v>0</v>
      </c>
      <c r="E3" s="48"/>
      <c r="F3" s="44"/>
      <c r="G3" t="s" s="44">
        <v>11</v>
      </c>
      <c r="H3" s="14"/>
      <c r="I3" s="44">
        <v>500</v>
      </c>
    </row>
    <row r="4" ht="20.35" customHeight="1">
      <c r="B4" t="s" s="9">
        <v>49</v>
      </c>
      <c r="C4" s="44">
        <v>2</v>
      </c>
      <c r="D4" s="44">
        <v>1</v>
      </c>
      <c r="E4" s="44"/>
      <c r="F4" s="44"/>
      <c r="G4" t="s" s="44">
        <v>12</v>
      </c>
      <c r="H4" s="47"/>
      <c r="I4" s="44">
        <v>1.56</v>
      </c>
    </row>
    <row r="5" ht="20.35" customHeight="1">
      <c r="B5" t="s" s="9">
        <v>50</v>
      </c>
      <c r="C5" s="56">
        <v>1.41</v>
      </c>
      <c r="D5" s="56">
        <v>1</v>
      </c>
      <c r="E5" s="44"/>
      <c r="F5" s="44"/>
      <c r="G5" t="s" s="44">
        <v>15</v>
      </c>
      <c r="H5" s="14"/>
      <c r="I5" s="44">
        <v>0.59</v>
      </c>
    </row>
    <row r="6" ht="20.35" customHeight="1">
      <c r="B6" t="s" s="9">
        <v>51</v>
      </c>
      <c r="C6" s="44">
        <f>$I$7*C5</f>
        <v>10.293</v>
      </c>
      <c r="D6" s="44">
        <f>I7*D5</f>
        <v>7.3</v>
      </c>
      <c r="E6" s="44"/>
      <c r="F6" s="44"/>
      <c r="G6" t="s" s="44">
        <v>52</v>
      </c>
      <c r="H6" s="47"/>
      <c r="I6" s="44">
        <f>I4-I5</f>
        <v>0.9700000000000001</v>
      </c>
    </row>
    <row r="7" ht="20.35" customHeight="1">
      <c r="B7" t="s" s="9">
        <v>53</v>
      </c>
      <c r="C7" s="44">
        <f>C6*$I$6</f>
        <v>9.984210000000001</v>
      </c>
      <c r="D7" s="44">
        <f>D6*$I$6</f>
        <v>7.081</v>
      </c>
      <c r="E7" s="44"/>
      <c r="F7" s="44"/>
      <c r="G7" t="s" s="44">
        <v>54</v>
      </c>
      <c r="H7" s="14"/>
      <c r="I7" s="44">
        <v>7.3</v>
      </c>
    </row>
    <row r="8" ht="21.65" customHeight="1">
      <c r="B8" s="22"/>
      <c r="C8" s="85"/>
      <c r="D8" s="44"/>
      <c r="E8" s="44"/>
      <c r="F8" s="44"/>
      <c r="G8" s="48"/>
      <c r="H8" s="48"/>
      <c r="I8" s="48"/>
    </row>
    <row r="9" ht="23" customHeight="1">
      <c r="B9" t="s" s="86">
        <v>55</v>
      </c>
      <c r="C9" s="87">
        <f>(C7+D7)/2</f>
        <v>8.532605</v>
      </c>
      <c r="D9" s="78"/>
      <c r="E9" s="48"/>
      <c r="F9" s="48"/>
      <c r="G9" s="48"/>
      <c r="H9" s="48"/>
      <c r="I9" s="48"/>
    </row>
    <row r="10" ht="21.65" customHeight="1">
      <c r="B10" s="31"/>
      <c r="C10" s="55"/>
      <c r="D10" s="48"/>
      <c r="E10" s="48"/>
      <c r="F10" s="48"/>
      <c r="G10" s="48"/>
      <c r="H10" s="48"/>
      <c r="I10" s="48"/>
    </row>
    <row r="11" ht="20.35" customHeight="1">
      <c r="B11" s="15"/>
      <c r="C11" s="48"/>
      <c r="D11" s="48"/>
      <c r="E11" s="48"/>
      <c r="F11" s="48"/>
      <c r="G11" s="48"/>
      <c r="H11" s="48"/>
      <c r="I11" s="48"/>
    </row>
    <row r="12" ht="20.35" customHeight="1">
      <c r="B12" s="15"/>
      <c r="C12" s="48"/>
      <c r="D12" s="48"/>
      <c r="E12" s="48"/>
      <c r="F12" s="48"/>
      <c r="G12" s="48"/>
      <c r="H12" s="48"/>
      <c r="I12" s="48"/>
    </row>
  </sheetData>
  <mergeCells count="5">
    <mergeCell ref="G5:H5"/>
    <mergeCell ref="G4:H4"/>
    <mergeCell ref="G3:H3"/>
    <mergeCell ref="G7:H7"/>
    <mergeCell ref="G6:H6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