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CONOPS 1 (w_o Solar Panels)" sheetId="1" r:id="rId3"/>
  </sheets>
</workbook>
</file>

<file path=xl/sharedStrings.xml><?xml version="1.0" encoding="utf-8"?>
<sst xmlns="http://schemas.openxmlformats.org/spreadsheetml/2006/main" uniqueCount="35">
  <si>
    <t>Operation Mode</t>
  </si>
  <si>
    <t>Command</t>
  </si>
  <si>
    <t>Nominal</t>
  </si>
  <si>
    <t>Safe</t>
  </si>
  <si>
    <t>Deployment</t>
  </si>
  <si>
    <t>Subsystem</t>
  </si>
  <si>
    <t>Component</t>
  </si>
  <si>
    <t>Duty</t>
  </si>
  <si>
    <t>Power (mW)</t>
  </si>
  <si>
    <t>POWER</t>
  </si>
  <si>
    <t>Electrical Power System</t>
  </si>
  <si>
    <t>Orbital Altitude (km)</t>
  </si>
  <si>
    <t>Orbital Period (hr)</t>
  </si>
  <si>
    <t>C&amp;DH</t>
  </si>
  <si>
    <t>Flight Computer</t>
  </si>
  <si>
    <t>Max Eclipse Duration (hr)</t>
  </si>
  <si>
    <t>COM</t>
  </si>
  <si>
    <t>Radio Receive</t>
  </si>
  <si>
    <t>Mass per CubeSat U (kg)</t>
  </si>
  <si>
    <t>Spare Volume (CubeSat U)</t>
  </si>
  <si>
    <t>PLD</t>
  </si>
  <si>
    <t>LEDs</t>
  </si>
  <si>
    <t>Spare Mass (kg)</t>
  </si>
  <si>
    <t>Estimated Worst-Case Acquisition Latency (hr)</t>
  </si>
  <si>
    <t>Total Mode Instantaneous Power (mW)</t>
  </si>
  <si>
    <t>Time Spent per Orbit (%)</t>
  </si>
  <si>
    <t>Time Spent per Orbit (hr)</t>
  </si>
  <si>
    <t>Total Mode Power Consumed per Orbit (W*hr)</t>
  </si>
  <si>
    <t>Total Power Consumed per Orbit (W*hr)</t>
  </si>
  <si>
    <t>NiHy Energy Density (W*hr/kg)</t>
  </si>
  <si>
    <t>NiHy Depth of Discharge (W*hr)</t>
  </si>
  <si>
    <t>Total Active NiHy Orbits</t>
  </si>
  <si>
    <t>NiCad Energy Density (W*hr/kg)</t>
  </si>
  <si>
    <t>NiCad Depth of Discharge (W*hr)</t>
  </si>
  <si>
    <t>Total Active NiCad Orbits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</si>
</sst>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4">
    <font>
      <sz val="12"/>
      <color indexed="8"/>
      <name val="Verdana"/>
    </font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10"/>
      </right>
      <top style="thin">
        <color indexed="8"/>
      </top>
      <bottom style="thin">
        <color indexed="8"/>
      </bottom>
      <diagonal/>
    </border>
    <border>
      <left style="thick">
        <color indexed="10"/>
      </left>
      <right style="thin">
        <color indexed="8"/>
      </right>
      <top style="thick">
        <color indexed="10"/>
      </top>
      <bottom style="thick">
        <color indexed="10"/>
      </bottom>
      <diagonal/>
    </border>
    <border>
      <left style="thin">
        <color indexed="8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8"/>
      </top>
      <bottom style="thin"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8"/>
      </top>
      <bottom style="thick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10"/>
      </bottom>
      <diagonal/>
    </border>
    <border>
      <left style="thin">
        <color indexed="8"/>
      </left>
      <right style="thin">
        <color indexed="8"/>
      </right>
      <top style="thick">
        <color indexed="10"/>
      </top>
      <bottom style="thick">
        <color indexed="10"/>
      </bottom>
      <diagonal/>
    </border>
    <border>
      <left style="thin">
        <color indexed="8"/>
      </left>
      <right style="thin">
        <color indexed="8"/>
      </right>
      <top style="thick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2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2" borderId="2" applyNumberFormat="1" applyFont="1" applyFill="1" applyBorder="1" applyAlignment="1" applyProtection="0">
      <alignment vertical="top" wrapText="1"/>
    </xf>
    <xf numFmtId="0" fontId="3" fillId="2" borderId="3" applyNumberFormat="1" applyFont="1" applyFill="1" applyBorder="1" applyAlignment="1" applyProtection="0">
      <alignment horizontal="center" vertical="top" wrapText="1"/>
    </xf>
    <xf numFmtId="0" fontId="3" fillId="2" borderId="4" applyNumberFormat="1" applyFont="1" applyFill="1" applyBorder="1" applyAlignment="1" applyProtection="0">
      <alignment vertical="top" wrapText="1"/>
    </xf>
    <xf numFmtId="0" fontId="3" fillId="2" borderId="5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3" fillId="2" borderId="6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3" fillId="3" borderId="2" applyNumberFormat="1" applyFont="1" applyFill="1" applyBorder="1" applyAlignment="1" applyProtection="0">
      <alignment vertical="top" wrapText="1"/>
    </xf>
    <xf numFmtId="9" fontId="1" borderId="7" applyNumberFormat="1" applyFont="1" applyFill="0" applyBorder="1" applyAlignment="1" applyProtection="0">
      <alignment vertical="top" wrapText="1"/>
    </xf>
    <xf numFmtId="0" fontId="1" borderId="7" applyNumberFormat="1" applyFont="1" applyFill="0" applyBorder="1" applyAlignment="1" applyProtection="0">
      <alignment vertical="top" wrapText="1"/>
    </xf>
    <xf numFmtId="0" fontId="1" borderId="5" applyNumberFormat="1" applyFont="1" applyFill="0" applyBorder="1" applyAlignment="1" applyProtection="0">
      <alignment vertical="top" wrapText="1"/>
    </xf>
    <xf numFmtId="0" fontId="1" borderId="1" applyNumberFormat="1" applyFont="1" applyFill="0" applyBorder="1" applyAlignment="1" applyProtection="0">
      <alignment vertical="top" wrapText="1"/>
    </xf>
    <xf numFmtId="0" fontId="3" fillId="3" borderId="1" applyNumberFormat="0" applyFont="1" applyFill="1" applyBorder="1" applyAlignment="1" applyProtection="0">
      <alignment vertical="top" wrapText="1"/>
    </xf>
    <xf numFmtId="9" fontId="1" borderId="8" applyNumberFormat="1" applyFont="1" applyFill="0" applyBorder="1" applyAlignment="1" applyProtection="0">
      <alignment vertical="top" wrapText="1"/>
    </xf>
    <xf numFmtId="0" fontId="1" borderId="8" applyNumberFormat="1" applyFont="1" applyFill="0" applyBorder="1" applyAlignment="1" applyProtection="0">
      <alignment vertical="top" wrapText="1"/>
    </xf>
    <xf numFmtId="0" fontId="1" borderId="1" applyNumberFormat="0" applyFont="1" applyFill="0" applyBorder="1" applyAlignment="1" applyProtection="0">
      <alignment vertical="top" wrapText="1"/>
    </xf>
    <xf numFmtId="0" fontId="1" borderId="8" applyNumberFormat="0" applyFont="1" applyFill="0" applyBorder="1" applyAlignment="1" applyProtection="0">
      <alignment vertical="top" wrapText="1"/>
    </xf>
    <xf numFmtId="0" fontId="3" fillId="3" borderId="2" applyNumberFormat="0" applyFont="1" applyFill="1" applyBorder="1" applyAlignment="1" applyProtection="0">
      <alignment vertical="top" wrapText="1"/>
    </xf>
    <xf numFmtId="9" fontId="1" borderId="9" applyNumberFormat="1" applyFont="1" applyFill="0" applyBorder="1" applyAlignment="1" applyProtection="0">
      <alignment vertical="top" wrapText="1"/>
    </xf>
    <xf numFmtId="0" fontId="1" borderId="9" applyNumberFormat="0" applyFont="1" applyFill="0" applyBorder="1" applyAlignment="1" applyProtection="0">
      <alignment vertical="top" wrapText="1"/>
    </xf>
    <xf numFmtId="0" fontId="3" fillId="3" borderId="10" applyNumberFormat="0" applyFont="1" applyFill="1" applyBorder="1" applyAlignment="1" applyProtection="0">
      <alignment vertical="top" wrapText="1"/>
    </xf>
    <xf numFmtId="0" fontId="3" fillId="3" borderId="10" applyNumberFormat="1" applyFont="1" applyFill="1" applyBorder="1" applyAlignment="1" applyProtection="0">
      <alignment vertical="top" wrapText="1"/>
    </xf>
    <xf numFmtId="0" fontId="1" borderId="11" applyNumberFormat="0" applyFont="1" applyFill="0" applyBorder="1" applyAlignment="1" applyProtection="0">
      <alignment vertical="top" wrapText="1"/>
    </xf>
    <xf numFmtId="0" fontId="1" borderId="11" applyNumberFormat="1" applyFont="1" applyFill="0" applyBorder="1" applyAlignment="1" applyProtection="0">
      <alignment vertical="top" wrapText="1"/>
    </xf>
    <xf numFmtId="0" fontId="3" fillId="3" borderId="3" applyNumberFormat="1" applyFont="1" applyFill="1" applyBorder="1" applyAlignment="1" applyProtection="0">
      <alignment vertical="top" wrapText="1"/>
    </xf>
    <xf numFmtId="0" fontId="3" fillId="3" borderId="4" applyNumberFormat="1" applyFont="1" applyFill="1" applyBorder="1" applyAlignment="1" applyProtection="0">
      <alignment vertical="top" wrapText="1"/>
    </xf>
    <xf numFmtId="0" fontId="1" borderId="3" applyNumberFormat="1" applyFont="1" applyFill="0" applyBorder="1" applyAlignment="1" applyProtection="0">
      <alignment horizontal="center" vertical="top" wrapText="1"/>
    </xf>
    <xf numFmtId="0" fontId="1" borderId="4" applyNumberFormat="1" applyFont="1" applyFill="0" applyBorder="1" applyAlignment="1" applyProtection="0">
      <alignment vertical="top" wrapText="1"/>
    </xf>
    <xf numFmtId="0" fontId="1" borderId="4" applyNumberFormat="0" applyFont="1" applyFill="0" applyBorder="1" applyAlignment="1" applyProtection="0">
      <alignment vertical="top" wrapText="1"/>
    </xf>
    <xf numFmtId="0" fontId="3" fillId="3" borderId="12" applyNumberFormat="0" applyFont="1" applyFill="1" applyBorder="1" applyAlignment="1" applyProtection="0">
      <alignment vertical="top" wrapText="1"/>
    </xf>
    <xf numFmtId="0" fontId="3" fillId="3" borderId="12" applyNumberFormat="1" applyFont="1" applyFill="1" applyBorder="1" applyAlignment="1" applyProtection="0">
      <alignment vertical="top" wrapText="1"/>
    </xf>
    <xf numFmtId="0" fontId="1" borderId="12" applyNumberFormat="0" applyFont="1" applyFill="0" applyBorder="1" applyAlignment="1" applyProtection="0">
      <alignment vertical="top" wrapText="1"/>
    </xf>
    <xf numFmtId="0" fontId="1" borderId="12" applyNumberFormat="1" applyFont="1" applyFill="0" applyBorder="1" applyAlignment="1" applyProtection="0">
      <alignment vertical="top" wrapText="1"/>
    </xf>
    <xf numFmtId="9" fontId="1" borderId="1" applyNumberFormat="1" applyFont="1" applyFill="0" applyBorder="1" applyAlignment="1" applyProtection="0">
      <alignment vertical="top" wrapText="1"/>
    </xf>
    <xf numFmtId="59" fontId="1" borderId="10" applyNumberFormat="1" applyFont="1" applyFill="0" applyBorder="1" applyAlignment="1" applyProtection="0">
      <alignment vertical="top" wrapText="1"/>
    </xf>
    <xf numFmtId="0" fontId="1" borderId="10" applyNumberFormat="1" applyFont="1" applyFill="0" applyBorder="1" applyAlignment="1" applyProtection="0">
      <alignment vertical="top" wrapText="1"/>
    </xf>
    <xf numFmtId="0" fontId="1" borderId="10" applyNumberFormat="0" applyFont="1" applyFill="0" applyBorder="1" applyAlignment="1" applyProtection="0">
      <alignment vertical="top" wrapText="1"/>
    </xf>
    <xf numFmtId="1" fontId="1" borderId="3" applyNumberFormat="1" applyFont="1" applyFill="0" applyBorder="1" applyAlignment="1" applyProtection="0">
      <alignment vertical="top" wrapText="1"/>
    </xf>
    <xf numFmtId="0" fontId="1" borderId="5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515151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/Relationships>

</file>

<file path=xl/worksheets/sheet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7"/>
  <sheetViews>
    <sheetView workbookViewId="0" showGridLines="0" defaultGridColor="1"/>
  </sheetViews>
  <sheetFormatPr defaultColWidth="9.03" defaultRowHeight="18" customHeight="1" outlineLevelRow="0" outlineLevelCol="0"/>
  <cols>
    <col min="1" max="1" width="9.05469" style="1" customWidth="1"/>
    <col min="2" max="2" width="21.0938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10" width="9.05469" style="1" customWidth="1"/>
    <col min="11" max="11" width="9.05469" style="1" customWidth="1"/>
    <col min="12" max="12" width="9.05469" style="1" customWidth="1"/>
    <col min="13" max="13" width="18.4453" style="1" customWidth="1"/>
    <col min="14" max="14" width="9.05469" style="1" customWidth="1"/>
    <col min="15" max="256" width="9.05469" style="1" customWidth="1"/>
  </cols>
  <sheetData>
    <row r="1" ht="23" customHeight="1">
      <c r="A1" t="s" s="2">
        <v>0</v>
      </c>
      <c r="B1" s="3"/>
      <c r="C1" t="s" s="4">
        <v>1</v>
      </c>
      <c r="D1" s="5"/>
      <c r="E1" t="s" s="4">
        <v>2</v>
      </c>
      <c r="F1" s="5"/>
      <c r="G1" t="s" s="4">
        <v>3</v>
      </c>
      <c r="H1" s="5"/>
      <c r="I1" t="s" s="4">
        <v>4</v>
      </c>
      <c r="J1" s="5"/>
      <c r="K1" s="6"/>
      <c r="L1" s="2"/>
      <c r="M1" s="7"/>
      <c r="N1" s="7"/>
    </row>
    <row r="2" ht="23" customHeight="1">
      <c r="A2" t="s" s="2">
        <v>5</v>
      </c>
      <c r="B2" t="s" s="3">
        <v>6</v>
      </c>
      <c r="C2" t="s" s="8">
        <v>7</v>
      </c>
      <c r="D2" t="s" s="8">
        <v>8</v>
      </c>
      <c r="E2" t="s" s="8">
        <v>7</v>
      </c>
      <c r="F2" t="s" s="8">
        <v>8</v>
      </c>
      <c r="G2" t="s" s="8">
        <v>7</v>
      </c>
      <c r="H2" t="s" s="8">
        <v>8</v>
      </c>
      <c r="I2" t="s" s="8">
        <v>7</v>
      </c>
      <c r="J2" t="s" s="8">
        <v>8</v>
      </c>
      <c r="K2" s="6"/>
      <c r="L2" s="7"/>
      <c r="M2" s="7"/>
      <c r="N2" s="7"/>
    </row>
    <row r="3" ht="21.65" customHeight="1">
      <c r="A3" t="s" s="9">
        <v>9</v>
      </c>
      <c r="B3" t="s" s="10">
        <v>10</v>
      </c>
      <c r="C3" s="11">
        <v>1</v>
      </c>
      <c r="D3" s="12">
        <v>20</v>
      </c>
      <c r="E3" s="11">
        <v>1</v>
      </c>
      <c r="F3" s="12">
        <v>20</v>
      </c>
      <c r="G3" s="11">
        <v>1</v>
      </c>
      <c r="H3" s="12">
        <v>20</v>
      </c>
      <c r="I3" s="11">
        <v>1</v>
      </c>
      <c r="J3" s="12">
        <v>20</v>
      </c>
      <c r="K3" s="13"/>
      <c r="L3" t="s" s="14">
        <v>11</v>
      </c>
      <c r="M3" s="14"/>
      <c r="N3" s="14">
        <v>500</v>
      </c>
    </row>
    <row r="4" ht="20.35" customHeight="1">
      <c r="A4" s="15"/>
      <c r="B4" s="10"/>
      <c r="C4" s="16"/>
      <c r="D4" s="17"/>
      <c r="E4" s="16"/>
      <c r="F4" s="17"/>
      <c r="G4" s="16"/>
      <c r="H4" s="17"/>
      <c r="I4" s="16"/>
      <c r="J4" s="17"/>
      <c r="K4" s="13"/>
      <c r="L4" t="s" s="14">
        <v>12</v>
      </c>
      <c r="M4" s="14"/>
      <c r="N4" s="14">
        <v>1.56</v>
      </c>
    </row>
    <row r="5" ht="20.35" customHeight="1">
      <c r="A5" t="s" s="9">
        <v>13</v>
      </c>
      <c r="B5" t="s" s="10">
        <v>14</v>
      </c>
      <c r="C5" s="16">
        <v>1</v>
      </c>
      <c r="D5" s="17">
        <v>2</v>
      </c>
      <c r="E5" s="16">
        <v>1</v>
      </c>
      <c r="F5" s="17">
        <v>2</v>
      </c>
      <c r="G5" s="16">
        <v>1</v>
      </c>
      <c r="H5" s="17">
        <v>2</v>
      </c>
      <c r="I5" s="16">
        <v>1</v>
      </c>
      <c r="J5" s="17">
        <v>2</v>
      </c>
      <c r="K5" s="13"/>
      <c r="L5" t="s" s="14">
        <v>15</v>
      </c>
      <c r="M5" s="14"/>
      <c r="N5" s="14">
        <v>0.59</v>
      </c>
    </row>
    <row r="6" ht="20.35" customHeight="1">
      <c r="A6" s="15"/>
      <c r="B6" s="10"/>
      <c r="C6" s="16"/>
      <c r="D6" s="17"/>
      <c r="E6" s="16"/>
      <c r="F6" s="17"/>
      <c r="G6" s="16"/>
      <c r="H6" s="17"/>
      <c r="I6" s="16"/>
      <c r="J6" s="17"/>
      <c r="K6" s="13"/>
      <c r="L6" s="14"/>
      <c r="M6" s="14"/>
      <c r="N6" s="18"/>
    </row>
    <row r="7" ht="20.35" customHeight="1">
      <c r="A7" t="s" s="9">
        <v>16</v>
      </c>
      <c r="B7" t="s" s="10">
        <v>17</v>
      </c>
      <c r="C7" s="16">
        <v>1</v>
      </c>
      <c r="D7" s="19"/>
      <c r="E7" s="16">
        <v>1</v>
      </c>
      <c r="F7" s="19"/>
      <c r="G7" s="16">
        <v>1</v>
      </c>
      <c r="H7" s="19"/>
      <c r="I7" s="16">
        <v>1</v>
      </c>
      <c r="J7" s="19"/>
      <c r="K7" s="13"/>
      <c r="L7" t="s" s="14">
        <v>18</v>
      </c>
      <c r="M7" s="14"/>
      <c r="N7" s="14">
        <v>1.33</v>
      </c>
    </row>
    <row r="8" ht="20.35" customHeight="1">
      <c r="A8" s="15"/>
      <c r="B8" s="20"/>
      <c r="C8" s="16"/>
      <c r="D8" s="19"/>
      <c r="E8" s="16"/>
      <c r="F8" s="19"/>
      <c r="G8" s="16"/>
      <c r="H8" s="19"/>
      <c r="I8" s="16"/>
      <c r="J8" s="19"/>
      <c r="K8" s="13"/>
      <c r="L8" t="s" s="14">
        <v>19</v>
      </c>
      <c r="M8" s="14"/>
      <c r="N8" s="14">
        <v>2.5</v>
      </c>
    </row>
    <row r="9" ht="20.35" customHeight="1">
      <c r="A9" t="s" s="9">
        <v>20</v>
      </c>
      <c r="B9" t="s" s="10">
        <v>21</v>
      </c>
      <c r="C9" s="16">
        <v>0</v>
      </c>
      <c r="D9" s="19"/>
      <c r="E9" s="16">
        <v>1</v>
      </c>
      <c r="F9" s="19"/>
      <c r="G9" s="16">
        <v>0</v>
      </c>
      <c r="H9" s="19"/>
      <c r="I9" s="16">
        <v>0</v>
      </c>
      <c r="J9" s="19"/>
      <c r="K9" s="13"/>
      <c r="L9" t="s" s="14">
        <v>22</v>
      </c>
      <c r="M9" s="14"/>
      <c r="N9" s="14">
        <f>N7*N8</f>
        <v>3.325</v>
      </c>
    </row>
    <row r="10" ht="21.65" customHeight="1">
      <c r="A10" s="15"/>
      <c r="B10" s="20"/>
      <c r="C10" s="21"/>
      <c r="D10" s="22"/>
      <c r="E10" s="21"/>
      <c r="F10" s="22"/>
      <c r="G10" s="21"/>
      <c r="H10" s="22"/>
      <c r="I10" s="21"/>
      <c r="J10" s="22"/>
      <c r="K10" s="13"/>
      <c r="L10" s="14"/>
      <c r="M10" s="14"/>
      <c r="N10" s="18"/>
    </row>
    <row r="11" ht="23" customHeight="1">
      <c r="A11" s="23"/>
      <c r="B11" s="24"/>
      <c r="C11" s="25"/>
      <c r="D11" s="26"/>
      <c r="E11" s="25"/>
      <c r="F11" s="26"/>
      <c r="G11" s="25"/>
      <c r="H11" s="26"/>
      <c r="I11" s="25"/>
      <c r="J11" s="26"/>
      <c r="K11" s="14"/>
      <c r="L11" t="s" s="14">
        <v>23</v>
      </c>
      <c r="M11" s="14"/>
      <c r="N11" s="14">
        <v>0</v>
      </c>
    </row>
    <row r="12" ht="23" customHeight="1">
      <c r="A12" t="s" s="27">
        <v>24</v>
      </c>
      <c r="B12" s="28"/>
      <c r="C12" s="29">
        <f>(D3*C3)+(D5*C5)+(D7*C7)+(D8*C8)+(D9*C9)+(D10*C10)</f>
        <v>22</v>
      </c>
      <c r="D12" s="30"/>
      <c r="E12" s="29">
        <f>(F3*E3)+(F5*E5)+(F7*E7)+(F8*E8)+(F9*E9)+(F10*E10)</f>
        <v>22</v>
      </c>
      <c r="F12" s="30"/>
      <c r="G12" s="29">
        <f>(H3*G3)+(H5*G5)+(H7*G7)+(H8*G8)+(H9*G9)+(H10*G10)</f>
        <v>22</v>
      </c>
      <c r="H12" s="30"/>
      <c r="I12" s="29">
        <f>(J3*I3)+(J5*I5)+(J7*I7)+(J8*I8)+(J9*I9)+(J10*I10)</f>
        <v>22</v>
      </c>
      <c r="J12" s="31"/>
      <c r="K12" s="13"/>
      <c r="L12" s="14"/>
      <c r="M12" s="14"/>
      <c r="N12" s="18"/>
    </row>
    <row r="13" ht="21.65" customHeight="1">
      <c r="A13" s="32"/>
      <c r="B13" s="33"/>
      <c r="C13" s="34"/>
      <c r="D13" s="35"/>
      <c r="E13" s="35"/>
      <c r="F13" s="35"/>
      <c r="G13" s="35"/>
      <c r="H13" s="35"/>
      <c r="I13" s="35"/>
      <c r="J13" s="35"/>
      <c r="K13" s="14"/>
      <c r="L13" s="14"/>
      <c r="M13" s="14"/>
      <c r="N13" s="18"/>
    </row>
    <row r="14" ht="20.35" customHeight="1">
      <c r="A14" t="s" s="9">
        <v>25</v>
      </c>
      <c r="B14" s="9"/>
      <c r="C14" s="36">
        <v>0.01</v>
      </c>
      <c r="D14" s="14"/>
      <c r="E14" s="36">
        <v>0.9</v>
      </c>
      <c r="F14" s="14"/>
      <c r="G14" s="36">
        <v>0.09</v>
      </c>
      <c r="H14" s="14"/>
      <c r="I14" s="14"/>
      <c r="J14" s="14"/>
      <c r="K14" s="14"/>
      <c r="L14" s="14"/>
      <c r="M14" s="14"/>
      <c r="N14" s="18"/>
    </row>
    <row r="15" ht="20.35" customHeight="1">
      <c r="A15" t="s" s="9">
        <v>26</v>
      </c>
      <c r="B15" s="9"/>
      <c r="C15" s="14">
        <f>C14*$N$4</f>
        <v>0.0156</v>
      </c>
      <c r="D15" s="14"/>
      <c r="E15" s="14">
        <f>E14*$N$4</f>
        <v>1.404</v>
      </c>
      <c r="F15" s="14"/>
      <c r="G15" s="14">
        <f>G14*$N$4</f>
        <v>0.1404</v>
      </c>
      <c r="H15" s="14"/>
      <c r="I15" s="14"/>
      <c r="J15" s="14"/>
      <c r="K15" s="14"/>
      <c r="L15" s="14"/>
      <c r="M15" s="14"/>
      <c r="N15" s="18"/>
    </row>
    <row r="16" ht="21.65" customHeight="1">
      <c r="A16" t="s" s="24">
        <v>27</v>
      </c>
      <c r="B16" s="24"/>
      <c r="C16" s="37">
        <f>C12*C15/1000</f>
        <v>0.0003432</v>
      </c>
      <c r="D16" s="38"/>
      <c r="E16" s="37">
        <f>E12*E15/1000</f>
        <v>0.030888</v>
      </c>
      <c r="F16" s="38"/>
      <c r="G16" s="37">
        <f>G12*G15/1000</f>
        <v>0.0030888</v>
      </c>
      <c r="H16" s="38"/>
      <c r="I16" s="39"/>
      <c r="J16" s="38"/>
      <c r="K16" s="14"/>
      <c r="L16" s="14"/>
      <c r="M16" s="14"/>
      <c r="N16" s="18"/>
    </row>
    <row r="17" ht="23" customHeight="1">
      <c r="A17" t="s" s="27">
        <v>28</v>
      </c>
      <c r="B17" s="28"/>
      <c r="C17" s="29">
        <f>C16+E16+G16</f>
        <v>0.03432</v>
      </c>
      <c r="D17" s="26"/>
      <c r="E17" s="26"/>
      <c r="F17" s="26"/>
      <c r="G17" s="26"/>
      <c r="H17" s="30"/>
      <c r="I17" s="29">
        <f>I12*$N$11/1000</f>
        <v>0</v>
      </c>
      <c r="J17" s="30"/>
      <c r="K17" s="13"/>
      <c r="L17" s="14"/>
      <c r="M17" s="14"/>
      <c r="N17" s="18"/>
    </row>
    <row r="18" ht="21.65" customHeight="1">
      <c r="A18" s="32"/>
      <c r="B18" s="33"/>
      <c r="C18" s="34"/>
      <c r="D18" s="35"/>
      <c r="E18" s="35"/>
      <c r="F18" s="35"/>
      <c r="G18" s="35"/>
      <c r="H18" s="35"/>
      <c r="I18" s="35"/>
      <c r="J18" s="35"/>
      <c r="K18" s="14"/>
      <c r="L18" s="14"/>
      <c r="M18" s="14"/>
      <c r="N18" s="18"/>
    </row>
    <row r="19" ht="20.35" customHeight="1">
      <c r="A19" t="s" s="9">
        <v>29</v>
      </c>
      <c r="B19" s="9"/>
      <c r="C19" s="14">
        <v>100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8"/>
    </row>
    <row r="20" ht="21.65" customHeight="1">
      <c r="A20" t="s" s="24">
        <v>30</v>
      </c>
      <c r="B20" s="24"/>
      <c r="C20" s="38">
        <f>C19*$N$9</f>
        <v>332.5</v>
      </c>
      <c r="D20" s="38"/>
      <c r="E20" s="14"/>
      <c r="F20" s="14"/>
      <c r="G20" s="14"/>
      <c r="H20" s="14"/>
      <c r="I20" s="14"/>
      <c r="J20" s="14"/>
      <c r="K20" s="14"/>
      <c r="L20" s="14"/>
      <c r="M20" s="14"/>
      <c r="N20" s="18"/>
    </row>
    <row r="21" ht="23" customHeight="1">
      <c r="A21" t="s" s="27">
        <v>31</v>
      </c>
      <c r="B21" s="28"/>
      <c r="C21" s="40">
        <f>(C20-$I$17)/$C$17</f>
        <v>9688.228438228438</v>
      </c>
      <c r="D21" s="31"/>
      <c r="E21" s="13"/>
      <c r="F21" s="14"/>
      <c r="G21" s="14"/>
      <c r="H21" s="14"/>
      <c r="I21" s="14"/>
      <c r="J21" s="14"/>
      <c r="K21" s="14"/>
      <c r="L21" s="14"/>
      <c r="M21" s="14"/>
      <c r="N21" s="18"/>
    </row>
    <row r="22" ht="21.65" customHeight="1">
      <c r="A22" s="32"/>
      <c r="B22" s="33"/>
      <c r="C22" s="34"/>
      <c r="D22" s="35"/>
      <c r="E22" s="14"/>
      <c r="F22" s="14"/>
      <c r="G22" s="14"/>
      <c r="H22" s="14"/>
      <c r="I22" s="14"/>
      <c r="J22" s="14"/>
      <c r="K22" s="14"/>
      <c r="L22" s="14"/>
      <c r="M22" s="14"/>
      <c r="N22" s="18"/>
    </row>
    <row r="23" ht="20.35" customHeight="1">
      <c r="A23" t="s" s="9">
        <v>32</v>
      </c>
      <c r="B23" s="9"/>
      <c r="C23" s="14">
        <v>50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8"/>
    </row>
    <row r="24" ht="21.65" customHeight="1">
      <c r="A24" t="s" s="24">
        <v>33</v>
      </c>
      <c r="B24" s="24"/>
      <c r="C24" s="38">
        <f>C23*$N$9</f>
        <v>166.25</v>
      </c>
      <c r="D24" s="39"/>
      <c r="E24" s="14"/>
      <c r="F24" s="14"/>
      <c r="G24" s="14"/>
      <c r="H24" s="14"/>
      <c r="I24" s="14"/>
      <c r="J24" s="14"/>
      <c r="K24" s="14"/>
      <c r="L24" s="14"/>
      <c r="M24" s="14"/>
      <c r="N24" s="18"/>
    </row>
    <row r="25" ht="23" customHeight="1">
      <c r="A25" t="s" s="27">
        <v>34</v>
      </c>
      <c r="B25" s="28"/>
      <c r="C25" s="40">
        <f>(C24-$I$17)/$C$17</f>
        <v>4844.114219114219</v>
      </c>
      <c r="D25" s="31"/>
      <c r="E25" s="41"/>
      <c r="F25" s="14"/>
      <c r="G25" s="14"/>
      <c r="H25" s="14"/>
      <c r="I25" s="14"/>
      <c r="J25" s="14"/>
      <c r="K25" s="14"/>
      <c r="L25" s="14"/>
      <c r="M25" s="14"/>
      <c r="N25" s="18"/>
    </row>
    <row r="26" ht="21.65" customHeight="1">
      <c r="A26" s="33"/>
      <c r="B26" s="33"/>
      <c r="C26" s="35"/>
      <c r="D26" s="35"/>
      <c r="E26" s="14"/>
      <c r="F26" s="14"/>
      <c r="G26" s="14"/>
      <c r="H26" s="14"/>
      <c r="I26" s="14"/>
      <c r="J26" s="14"/>
      <c r="K26" s="14"/>
      <c r="L26" s="14"/>
      <c r="M26" s="14"/>
      <c r="N26" s="18"/>
    </row>
    <row r="27" ht="20.35" customHeight="1">
      <c r="A27" s="15"/>
      <c r="B27" s="15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</sheetData>
  <mergeCells count="79">
    <mergeCell ref="A18:B18"/>
    <mergeCell ref="C18:D18"/>
    <mergeCell ref="L18:M18"/>
    <mergeCell ref="I11:J11"/>
    <mergeCell ref="I12:J12"/>
    <mergeCell ref="I1:J1"/>
    <mergeCell ref="L13:M13"/>
    <mergeCell ref="L12:M12"/>
    <mergeCell ref="L6:M6"/>
    <mergeCell ref="L9:M9"/>
    <mergeCell ref="L11:M11"/>
    <mergeCell ref="L10:M10"/>
    <mergeCell ref="L8:M8"/>
    <mergeCell ref="L3:M3"/>
    <mergeCell ref="L5:M5"/>
    <mergeCell ref="L14:M14"/>
    <mergeCell ref="L16:M16"/>
    <mergeCell ref="L17:M17"/>
    <mergeCell ref="L15:M15"/>
    <mergeCell ref="L7:M7"/>
    <mergeCell ref="L4:M4"/>
    <mergeCell ref="G11:H11"/>
    <mergeCell ref="G13:H13"/>
    <mergeCell ref="I16:J16"/>
    <mergeCell ref="E13:F13"/>
    <mergeCell ref="I14:J14"/>
    <mergeCell ref="E11:F11"/>
    <mergeCell ref="C17:H17"/>
    <mergeCell ref="A17:B17"/>
    <mergeCell ref="C13:D13"/>
    <mergeCell ref="G16:H16"/>
    <mergeCell ref="A13:B13"/>
    <mergeCell ref="E16:F16"/>
    <mergeCell ref="C16:D16"/>
    <mergeCell ref="A16:B16"/>
    <mergeCell ref="C15:D15"/>
    <mergeCell ref="C11:D11"/>
    <mergeCell ref="G14:H14"/>
    <mergeCell ref="A11:B11"/>
    <mergeCell ref="I17:J17"/>
    <mergeCell ref="E14:F14"/>
    <mergeCell ref="C14:D14"/>
    <mergeCell ref="A15:B15"/>
    <mergeCell ref="A14:B14"/>
    <mergeCell ref="I13:J13"/>
    <mergeCell ref="G12:H12"/>
    <mergeCell ref="I15:J15"/>
    <mergeCell ref="E12:F12"/>
    <mergeCell ref="G15:H15"/>
    <mergeCell ref="C12:D12"/>
    <mergeCell ref="E15:F15"/>
    <mergeCell ref="A12:B12"/>
    <mergeCell ref="C1:D1"/>
    <mergeCell ref="E1:F1"/>
    <mergeCell ref="G1:H1"/>
    <mergeCell ref="A1:B1"/>
    <mergeCell ref="L24:M24"/>
    <mergeCell ref="L20:M20"/>
    <mergeCell ref="L19:M19"/>
    <mergeCell ref="L27:M27"/>
    <mergeCell ref="L26:M26"/>
    <mergeCell ref="L25:M25"/>
    <mergeCell ref="L23:M23"/>
    <mergeCell ref="L22:M22"/>
    <mergeCell ref="L21:M21"/>
    <mergeCell ref="C25:D25"/>
    <mergeCell ref="A25:B25"/>
    <mergeCell ref="A22:B22"/>
    <mergeCell ref="C22:D22"/>
    <mergeCell ref="C24:D24"/>
    <mergeCell ref="C23:D23"/>
    <mergeCell ref="A23:B23"/>
    <mergeCell ref="A24:B24"/>
    <mergeCell ref="A21:B21"/>
    <mergeCell ref="C21:D21"/>
    <mergeCell ref="C20:D20"/>
    <mergeCell ref="C19:D19"/>
    <mergeCell ref="A19:B19"/>
    <mergeCell ref="A20:B20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