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990" activeTab="1"/>
  </bookViews>
  <sheets>
    <sheet name="Input" sheetId="1" r:id="rId1"/>
    <sheet name="UHF" sheetId="2" r:id="rId2"/>
  </sheets>
  <definedNames>
    <definedName name="AIL">Input!$C$21</definedName>
    <definedName name="alt">Input!$C$5</definedName>
    <definedName name="c_">Input!$C$4</definedName>
    <definedName name="del">Input!$C$6</definedName>
    <definedName name="DIS">Input!$C$24</definedName>
    <definedName name="GSG">Input!$C$12</definedName>
    <definedName name="GSL">Input!$C$13</definedName>
    <definedName name="GSNT">Input!$C$20</definedName>
    <definedName name="GSPL">Input!$C$14</definedName>
    <definedName name="GSTP">Input!$C$11</definedName>
    <definedName name="k">Input!$C$3</definedName>
    <definedName name="loss">Input!$C$22</definedName>
    <definedName name="radEarth">Input!$C$2</definedName>
    <definedName name="SCG">Input!$C$16</definedName>
    <definedName name="SCL">Input!$C$17</definedName>
    <definedName name="SCPL">Input!$C$18</definedName>
    <definedName name="SCTP">Input!$C$15</definedName>
    <definedName name="sdf">Input!#REF!</definedName>
    <definedName name="sdl">Input!#REF!</definedName>
    <definedName name="SNT">Input!$C$19</definedName>
    <definedName name="SSNT">Input!$C$19</definedName>
    <definedName name="suf">Input!#REF!</definedName>
    <definedName name="udf">Input!$C$7</definedName>
    <definedName name="udl">Input!$C$9</definedName>
    <definedName name="UIS">Input!$C$23</definedName>
    <definedName name="ul">Input!$C$10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13" i="2" l="1"/>
  <c r="C12" i="2"/>
  <c r="C15" i="1" l="1"/>
  <c r="C2" i="2" l="1"/>
  <c r="C3" i="2"/>
  <c r="C4" i="2"/>
  <c r="C5" i="2"/>
  <c r="C7" i="2"/>
  <c r="C8" i="2"/>
  <c r="C9" i="2"/>
  <c r="C10" i="2"/>
  <c r="C11" i="2"/>
  <c r="C14" i="2"/>
  <c r="C16" i="2"/>
  <c r="C6" i="2" l="1"/>
  <c r="C15" i="2"/>
  <c r="C17" i="2" s="1"/>
  <c r="C18" i="2" s="1"/>
</calcChain>
</file>

<file path=xl/sharedStrings.xml><?xml version="1.0" encoding="utf-8"?>
<sst xmlns="http://schemas.openxmlformats.org/spreadsheetml/2006/main" count="124" uniqueCount="98">
  <si>
    <t>Inputs</t>
  </si>
  <si>
    <t>Notes</t>
  </si>
  <si>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</si>
  <si>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</si>
  <si>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</si>
  <si>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</si>
  <si>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</si>
  <si>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</si>
  <si>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</si>
  <si>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</si>
  <si>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</si>
  <si>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</si>
  <si>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</si>
  <si>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</si>
  <si>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</si>
  <si>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</si>
  <si>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</si>
  <si>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</si>
  <si>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</si>
  <si>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</si>
  <si>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</si>
  <si>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</si>
  <si>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</si>
  <si>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</si>
  <si>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</si>
  <si>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</si>
  <si>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</si>
  <si>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</si>
  <si>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</si>
  <si>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</si>
  <si>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</si>
  <si>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</si>
  <si>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</si>
  <si>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</si>
  <si>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</si>
  <si>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</si>
  <si>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</si>
  <si>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Estimated GS Pointing Loss</t>
  </si>
  <si>
    <t>GSPL</t>
  </si>
  <si>
    <t>S/C Transmit Power</t>
  </si>
  <si>
    <t>SCTP</t>
  </si>
  <si>
    <t>SCG</t>
  </si>
  <si>
    <t>Estimated S/C Losses</t>
  </si>
  <si>
    <t>SCL</t>
  </si>
  <si>
    <t>Estimated S/C Pointing Loss</t>
  </si>
  <si>
    <t>SCPL</t>
  </si>
  <si>
    <t>S/C System Noise Temperature</t>
  </si>
  <si>
    <t>SSNT</t>
  </si>
  <si>
    <t>K</t>
  </si>
  <si>
    <t>GS System Noise Temperature</t>
  </si>
  <si>
    <t>GSNT</t>
  </si>
  <si>
    <t>Atmospheric Losses</t>
  </si>
  <si>
    <t>AIL</t>
  </si>
  <si>
    <t>Affected by elevation angle</t>
  </si>
  <si>
    <t>GS to/from S/C Polarization Loss</t>
  </si>
  <si>
    <t>loss</t>
  </si>
  <si>
    <t>Uplink Ionization Loss</t>
  </si>
  <si>
    <t>UIS</t>
  </si>
  <si>
    <t>Downlink Ionization Loss</t>
  </si>
  <si>
    <t>DIS</t>
  </si>
  <si>
    <t>Units</t>
  </si>
  <si>
    <t>Values</t>
  </si>
  <si>
    <t>Comments &amp; References</t>
  </si>
  <si>
    <t>Uplink Frequency</t>
  </si>
  <si>
    <t>Station TX power</t>
  </si>
  <si>
    <t>Gain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</si>
  <si>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</si>
  <si>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</si>
  <si>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</si>
  <si>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</si>
  <si>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</si>
  <si>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</si>
  <si>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Atmospheric Loss</t>
  </si>
  <si>
    <t>Ionospheric Loss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</si>
  <si>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</si>
  <si>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</si>
  <si>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</si>
  <si>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</si>
  <si>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</si>
  <si>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</si>
  <si>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</si>
  <si>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</si>
  <si>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</si>
  <si>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</si>
  <si>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Bit Rate Error</t>
  </si>
  <si>
    <t xml:space="preserve"> </t>
  </si>
  <si>
    <t>At Standby</t>
  </si>
  <si>
    <t>S/C Antenna Gain</t>
  </si>
  <si>
    <t>Ground station loss of 5° and spacecraft loss of 20°</t>
  </si>
  <si>
    <t>Dependent on elevation angle</t>
  </si>
  <si>
    <t>Distance RF signal has to propagate</t>
  </si>
  <si>
    <t>This is the uptimate measure of the receiver's performance.</t>
  </si>
  <si>
    <t>This is the signal level received in space in the vacinity of the spacecraft using an omnidirectional antenna.</t>
  </si>
  <si>
    <t xml:space="preserve">Ground Station Effective Isotropic Radiated Power </t>
  </si>
  <si>
    <t>S/C Signal-to-Noise Power Density</t>
  </si>
  <si>
    <t>Energy per bit to Noise Density Ratio</t>
  </si>
  <si>
    <t>50 W transmit power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</si>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</sst>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9"/>
      <name val="Mang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2" fontId="1" fillId="2" borderId="0">
      <alignment horizontal="center" vertical="center"/>
    </xf>
    <xf numFmtId="0" fontId="2" fillId="2" borderId="0"/>
    <xf numFmtId="0" fontId="2" fillId="3" borderId="0"/>
    <xf numFmtId="2" fontId="1" fillId="3" borderId="0">
      <alignment horizontal="center" vertical="center"/>
    </xf>
    <xf numFmtId="0" fontId="3" fillId="0" borderId="0"/>
    <xf numFmtId="0" fontId="8" fillId="0" borderId="0"/>
    <xf numFmtId="0" fontId="8" fillId="0" borderId="0"/>
  </cellStyleXfs>
  <cellXfs count="66">
    <xf numFmtId="0" fontId="0" fillId="0" borderId="0" xfId="0"/>
    <xf numFmtId="0" fontId="3" fillId="0" borderId="0" xfId="5"/>
    <xf numFmtId="0" fontId="3" fillId="0" borderId="1" xfId="5" applyFont="1" applyBorder="1" applyAlignment="1">
      <alignment horizontal="center"/>
    </xf>
    <xf numFmtId="0" fontId="4" fillId="0" borderId="0" xfId="5" applyFont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2" xfId="5" applyBorder="1" applyAlignment="1" applyProtection="1">
      <alignment horizontal="right"/>
    </xf>
    <xf numFmtId="0" fontId="3" fillId="0" borderId="3" xfId="5" applyFont="1" applyBorder="1"/>
    <xf numFmtId="0" fontId="3" fillId="0" borderId="1" xfId="5" applyBorder="1" applyAlignment="1">
      <alignment wrapText="1"/>
    </xf>
    <xf numFmtId="0" fontId="3" fillId="0" borderId="1" xfId="5" applyFont="1" applyBorder="1"/>
    <xf numFmtId="0" fontId="3" fillId="0" borderId="2" xfId="5" applyBorder="1" applyAlignment="1" applyProtection="1">
      <alignment horizontal="right"/>
      <protection locked="0"/>
    </xf>
    <xf numFmtId="0" fontId="5" fillId="0" borderId="1" xfId="6" applyFont="1" applyBorder="1"/>
    <xf numFmtId="0" fontId="0" fillId="0" borderId="1" xfId="6" applyFont="1" applyBorder="1" applyAlignment="1">
      <alignment horizontal="center"/>
    </xf>
    <xf numFmtId="0" fontId="8" fillId="0" borderId="2" xfId="6" applyBorder="1" applyProtection="1">
      <protection locked="0"/>
    </xf>
    <xf numFmtId="0" fontId="0" fillId="0" borderId="3" xfId="6" applyFont="1" applyBorder="1"/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3" fillId="0" borderId="2" xfId="5" applyFill="1" applyBorder="1" applyAlignment="1" applyProtection="1">
      <alignment horizontal="right"/>
      <protection locked="0"/>
    </xf>
    <xf numFmtId="0" fontId="3" fillId="0" borderId="3" xfId="5" applyFont="1" applyFill="1" applyBorder="1"/>
    <xf numFmtId="0" fontId="5" fillId="0" borderId="1" xfId="7" applyFont="1" applyBorder="1"/>
    <xf numFmtId="0" fontId="0" fillId="0" borderId="1" xfId="7" applyFont="1" applyBorder="1" applyAlignment="1">
      <alignment horizontal="center"/>
    </xf>
    <xf numFmtId="0" fontId="8" fillId="0" borderId="2" xfId="7" applyBorder="1" applyProtection="1">
      <protection locked="0"/>
    </xf>
    <xf numFmtId="0" fontId="0" fillId="0" borderId="3" xfId="7" applyFont="1" applyBorder="1"/>
    <xf numFmtId="0" fontId="3" fillId="0" borderId="2" xfId="5" applyBorder="1" applyProtection="1">
      <protection locked="0"/>
    </xf>
    <xf numFmtId="0" fontId="3" fillId="0" borderId="4" xfId="5" applyFill="1" applyBorder="1" applyAlignment="1" applyProtection="1">
      <alignment horizontal="right"/>
      <protection locked="0"/>
    </xf>
    <xf numFmtId="0" fontId="3" fillId="0" borderId="4" xfId="5" applyBorder="1" applyProtection="1">
      <protection locked="0"/>
    </xf>
    <xf numFmtId="0" fontId="3" fillId="0" borderId="5" xfId="5" applyBorder="1" applyProtection="1">
      <protection locked="0"/>
    </xf>
    <xf numFmtId="0" fontId="3" fillId="0" borderId="6" xfId="5" applyFont="1" applyBorder="1"/>
    <xf numFmtId="0" fontId="3" fillId="0" borderId="0" xfId="5" applyAlignment="1">
      <alignment horizontal="center"/>
    </xf>
    <xf numFmtId="0" fontId="3" fillId="0" borderId="1" xfId="5" applyBorder="1"/>
    <xf numFmtId="0" fontId="6" fillId="0" borderId="1" xfId="5" applyFont="1" applyBorder="1" applyAlignment="1">
      <alignment horizontal="center"/>
    </xf>
    <xf numFmtId="0" fontId="3" fillId="0" borderId="0" xfId="5" applyBorder="1"/>
    <xf numFmtId="0" fontId="6" fillId="0" borderId="1" xfId="5" applyFont="1" applyBorder="1"/>
    <xf numFmtId="0" fontId="6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0" fontId="3" fillId="0" borderId="9" xfId="5" applyBorder="1"/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1" fontId="3" fillId="0" borderId="1" xfId="5" applyNumberFormat="1" applyBorder="1" applyAlignment="1">
      <alignment horizontal="center"/>
    </xf>
    <xf numFmtId="0" fontId="6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2" fontId="3" fillId="0" borderId="11" xfId="5" applyNumberFormat="1" applyBorder="1" applyAlignment="1">
      <alignment horizontal="center"/>
    </xf>
    <xf numFmtId="2" fontId="1" fillId="2" borderId="12" xfId="1" applyBorder="1" applyAlignment="1">
      <alignment horizontal="center" vertical="center"/>
    </xf>
    <xf numFmtId="164" fontId="3" fillId="0" borderId="13" xfId="5" applyNumberForma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6" fillId="0" borderId="1" xfId="5" applyFont="1" applyBorder="1" applyAlignment="1">
      <alignment horizontal="center"/>
    </xf>
    <xf numFmtId="2" fontId="3" fillId="0" borderId="1" xfId="5" applyNumberFormat="1" applyFont="1" applyBorder="1" applyAlignment="1">
      <alignment horizontal="center"/>
    </xf>
    <xf numFmtId="0" fontId="3" fillId="0" borderId="7" xfId="5" applyFont="1" applyBorder="1" applyAlignment="1">
      <alignment horizontal="left"/>
    </xf>
    <xf numFmtId="0" fontId="3" fillId="0" borderId="8" xfId="5" applyFont="1" applyBorder="1" applyAlignment="1">
      <alignment horizontal="left"/>
    </xf>
    <xf numFmtId="0" fontId="3" fillId="0" borderId="9" xfId="5" applyFont="1" applyBorder="1" applyAlignment="1">
      <alignment horizontal="left"/>
    </xf>
    <xf numFmtId="0" fontId="3" fillId="0" borderId="10" xfId="5" applyFont="1" applyBorder="1" applyAlignment="1">
      <alignment horizontal="left"/>
    </xf>
    <xf numFmtId="0" fontId="3" fillId="0" borderId="9" xfId="5" applyBorder="1" applyAlignment="1">
      <alignment horizontal="left"/>
    </xf>
    <xf numFmtId="0" fontId="3" fillId="0" borderId="10" xfId="5" applyBorder="1" applyAlignment="1">
      <alignment horizontal="left"/>
    </xf>
    <xf numFmtId="0" fontId="3" fillId="0" borderId="9" xfId="5" applyFont="1" applyBorder="1" applyAlignment="1">
      <alignment horizontal="left" wrapText="1"/>
    </xf>
    <xf numFmtId="0" fontId="3" fillId="0" borderId="10" xfId="5" applyFont="1" applyBorder="1" applyAlignment="1">
      <alignment horizontal="left" wrapText="1"/>
    </xf>
    <xf numFmtId="0" fontId="3" fillId="0" borderId="9" xfId="5" applyBorder="1" applyAlignment="1">
      <alignment horizontal="left" wrapText="1"/>
    </xf>
    <xf numFmtId="0" fontId="3" fillId="0" borderId="10" xfId="5" applyBorder="1" applyAlignment="1">
      <alignment horizontal="left" wrapText="1"/>
    </xf>
    <xf numFmtId="0" fontId="3" fillId="0" borderId="15" xfId="5" applyBorder="1"/>
    <xf numFmtId="0" fontId="6" fillId="0" borderId="1" xfId="5" applyFont="1" applyFill="1" applyBorder="1" applyAlignment="1">
      <alignment horizontal="left" vertical="center"/>
    </xf>
    <xf numFmtId="2" fontId="3" fillId="0" borderId="1" xfId="5" applyNumberFormat="1" applyBorder="1" applyAlignment="1">
      <alignment horizontal="center" vertical="center"/>
    </xf>
    <xf numFmtId="0" fontId="6" fillId="0" borderId="1" xfId="5" applyFont="1" applyBorder="1" applyAlignment="1">
      <alignment horizontal="left" vertical="center"/>
    </xf>
    <xf numFmtId="2" fontId="3" fillId="0" borderId="1" xfId="5" applyNumberFormat="1" applyFont="1" applyBorder="1" applyAlignment="1">
      <alignment horizontal="center" vertical="center"/>
    </xf>
    <xf numFmtId="0" fontId="3" fillId="0" borderId="14" xfId="5" applyBorder="1" applyAlignment="1">
      <alignment horizontal="left" wrapText="1"/>
    </xf>
    <xf numFmtId="0" fontId="3" fillId="0" borderId="2" xfId="5" applyFont="1" applyBorder="1" applyAlignment="1">
      <alignment horizontal="center" vertical="center"/>
    </xf>
  </cellXfs>
  <cellStyles count="8">
    <cellStyle name="Excel Built-in Normal" xfId="7"/>
    <cellStyle name="Excel Built-in Normal 1" xfId="5"/>
    <cellStyle name="Excel Built-in Normal 2" xfId="6"/>
    <cellStyle name="Normal" xfId="0" builtinId="0"/>
    <cellStyle name="Uh Oh" xfId="1"/>
    <cellStyle name="UP=Down? No" xfId="2"/>
    <cellStyle name="UP=Down? Yes" xfId="3"/>
    <cellStyle name="Yay" xfId="4"/>
  </cellStyles>
  <dxfs count="2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C19" sqref="C19"/>
    </sheetView>
  </sheetViews>
  <sheetFormatPr defaultColWidth="8.7109375" defaultRowHeight="15" x14ac:dyDescent="0.25"/>
  <cols>
    <col min="1" max="1" width="30" style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8" width="8.7109375" style="1"/>
    <col min="9" max="9" width="11" style="1" bestFit="1" customWidth="1"/>
    <col min="10" max="16384" width="8.7109375" style="1"/>
  </cols>
  <sheetData>
    <row r="1" spans="1:7" x14ac:dyDescent="0.25">
      <c r="A1" s="46" t="s">
        <v>0</v>
      </c>
      <c r="B1" s="46"/>
      <c r="C1" s="46"/>
      <c r="D1" s="46"/>
      <c r="E1" s="2" t="s">
        <v>1</v>
      </c>
      <c r="G1" s="3" t="s">
        <v>2</v>
      </c>
    </row>
    <row r="2" spans="1:7" x14ac:dyDescent="0.25">
      <c r="A2" s="4" t="s">
        <v>3</v>
      </c>
      <c r="B2" s="5" t="s">
        <v>4</v>
      </c>
      <c r="C2" s="6">
        <v>6378135</v>
      </c>
      <c r="D2" s="7" t="s">
        <v>5</v>
      </c>
      <c r="E2" s="8"/>
      <c r="G2" s="3" t="s">
        <v>6</v>
      </c>
    </row>
    <row r="3" spans="1:7" x14ac:dyDescent="0.25">
      <c r="A3" s="9" t="s">
        <v>7</v>
      </c>
      <c r="B3" s="2" t="s">
        <v>8</v>
      </c>
      <c r="C3" s="6">
        <v>-228.6</v>
      </c>
      <c r="D3" s="7" t="s">
        <v>9</v>
      </c>
      <c r="E3" s="8"/>
    </row>
    <row r="4" spans="1:7" x14ac:dyDescent="0.25">
      <c r="A4" s="9" t="s">
        <v>10</v>
      </c>
      <c r="B4" s="2" t="s">
        <v>11</v>
      </c>
      <c r="C4" s="6">
        <v>299792400</v>
      </c>
      <c r="D4" s="7" t="s">
        <v>12</v>
      </c>
      <c r="E4" s="8"/>
    </row>
    <row r="5" spans="1:7" x14ac:dyDescent="0.25">
      <c r="A5" s="9" t="s">
        <v>13</v>
      </c>
      <c r="B5" s="2" t="s">
        <v>14</v>
      </c>
      <c r="C5" s="10">
        <v>300000</v>
      </c>
      <c r="D5" s="7" t="s">
        <v>5</v>
      </c>
      <c r="E5" s="8"/>
    </row>
    <row r="6" spans="1:7" x14ac:dyDescent="0.25">
      <c r="A6" s="11" t="s">
        <v>15</v>
      </c>
      <c r="B6" s="12" t="s">
        <v>16</v>
      </c>
      <c r="C6" s="13">
        <v>5</v>
      </c>
      <c r="D6" s="14" t="s">
        <v>17</v>
      </c>
      <c r="E6" s="8"/>
    </row>
    <row r="7" spans="1:7" x14ac:dyDescent="0.25">
      <c r="A7" s="11" t="s">
        <v>18</v>
      </c>
      <c r="B7" s="12" t="s">
        <v>19</v>
      </c>
      <c r="C7" s="13">
        <v>433</v>
      </c>
      <c r="D7" s="14" t="s">
        <v>20</v>
      </c>
      <c r="E7" s="8"/>
    </row>
    <row r="8" spans="1:7" x14ac:dyDescent="0.25">
      <c r="A8" s="11" t="s">
        <v>21</v>
      </c>
      <c r="B8" s="12" t="s">
        <v>22</v>
      </c>
      <c r="C8" s="13">
        <v>433</v>
      </c>
      <c r="D8" s="14" t="s">
        <v>20</v>
      </c>
      <c r="E8" s="8"/>
    </row>
    <row r="9" spans="1:7" ht="15.75" thickBot="1" x14ac:dyDescent="0.3">
      <c r="A9" s="9" t="s">
        <v>23</v>
      </c>
      <c r="B9" s="2" t="s">
        <v>24</v>
      </c>
      <c r="C9" s="10">
        <v>115200</v>
      </c>
      <c r="D9" s="7" t="s">
        <v>25</v>
      </c>
      <c r="E9" s="8"/>
    </row>
    <row r="10" spans="1:7" ht="15.75" thickBot="1" x14ac:dyDescent="0.3">
      <c r="A10" s="9" t="s">
        <v>26</v>
      </c>
      <c r="B10" s="2" t="s">
        <v>27</v>
      </c>
      <c r="C10" s="10">
        <v>1200</v>
      </c>
      <c r="D10" s="7" t="s">
        <v>25</v>
      </c>
      <c r="E10" s="8"/>
    </row>
    <row r="11" spans="1:7" ht="15.75" thickBot="1" x14ac:dyDescent="0.3">
      <c r="A11" s="15" t="s">
        <v>28</v>
      </c>
      <c r="B11" s="16" t="s">
        <v>29</v>
      </c>
      <c r="C11" s="17">
        <v>50</v>
      </c>
      <c r="D11" s="18" t="s">
        <v>30</v>
      </c>
      <c r="E11" s="8"/>
    </row>
    <row r="12" spans="1:7" ht="15.75" thickBot="1" x14ac:dyDescent="0.3">
      <c r="A12" s="11" t="s">
        <v>31</v>
      </c>
      <c r="B12" s="12" t="s">
        <v>32</v>
      </c>
      <c r="C12" s="13">
        <v>15</v>
      </c>
      <c r="D12" s="14" t="s">
        <v>33</v>
      </c>
      <c r="E12" s="8"/>
    </row>
    <row r="13" spans="1:7" ht="15.75" thickBot="1" x14ac:dyDescent="0.3">
      <c r="A13" s="19" t="s">
        <v>34</v>
      </c>
      <c r="B13" s="20" t="s">
        <v>35</v>
      </c>
      <c r="C13" s="21">
        <v>3.6</v>
      </c>
      <c r="D13" s="22" t="s">
        <v>36</v>
      </c>
      <c r="E13" s="8"/>
    </row>
    <row r="14" spans="1:7" ht="15.75" thickBot="1" x14ac:dyDescent="0.3">
      <c r="A14" s="9" t="s">
        <v>37</v>
      </c>
      <c r="B14" s="2" t="s">
        <v>38</v>
      </c>
      <c r="C14" s="23">
        <v>0.2</v>
      </c>
      <c r="D14" s="7" t="s">
        <v>36</v>
      </c>
      <c r="E14" s="8"/>
    </row>
    <row r="15" spans="1:7" ht="15.75" thickBot="1" x14ac:dyDescent="0.3">
      <c r="A15" s="15" t="s">
        <v>39</v>
      </c>
      <c r="B15" s="16" t="s">
        <v>40</v>
      </c>
      <c r="C15" s="24">
        <f>3.3*7.7*10^-6</f>
        <v>2.5409999999999999E-5</v>
      </c>
      <c r="D15" s="18" t="s">
        <v>30</v>
      </c>
      <c r="E15" s="8" t="s">
        <v>86</v>
      </c>
    </row>
    <row r="16" spans="1:7" ht="15.75" thickBot="1" x14ac:dyDescent="0.3">
      <c r="A16" s="9" t="s">
        <v>87</v>
      </c>
      <c r="B16" s="2" t="s">
        <v>41</v>
      </c>
      <c r="C16" s="25">
        <v>5</v>
      </c>
      <c r="D16" s="7" t="s">
        <v>33</v>
      </c>
      <c r="E16" s="8"/>
    </row>
    <row r="17" spans="1:5" ht="15.75" thickBot="1" x14ac:dyDescent="0.3">
      <c r="A17" s="9" t="s">
        <v>42</v>
      </c>
      <c r="B17" s="2" t="s">
        <v>43</v>
      </c>
      <c r="C17" s="25">
        <v>2</v>
      </c>
      <c r="D17" s="7" t="s">
        <v>36</v>
      </c>
      <c r="E17" s="8"/>
    </row>
    <row r="18" spans="1:5" ht="15.75" thickBot="1" x14ac:dyDescent="0.3">
      <c r="A18" s="9" t="s">
        <v>44</v>
      </c>
      <c r="B18" s="2" t="s">
        <v>45</v>
      </c>
      <c r="C18" s="23">
        <v>0.6</v>
      </c>
      <c r="D18" s="7" t="s">
        <v>36</v>
      </c>
      <c r="E18" s="8"/>
    </row>
    <row r="19" spans="1:5" ht="15.75" thickBot="1" x14ac:dyDescent="0.3">
      <c r="A19" s="9" t="s">
        <v>46</v>
      </c>
      <c r="B19" s="2" t="s">
        <v>47</v>
      </c>
      <c r="C19" s="25">
        <v>261</v>
      </c>
      <c r="D19" s="7" t="s">
        <v>48</v>
      </c>
      <c r="E19" s="8"/>
    </row>
    <row r="20" spans="1:5" ht="15.75" thickBot="1" x14ac:dyDescent="0.3">
      <c r="A20" s="9" t="s">
        <v>49</v>
      </c>
      <c r="B20" s="2" t="s">
        <v>50</v>
      </c>
      <c r="C20" s="25">
        <v>510</v>
      </c>
      <c r="D20" s="7" t="s">
        <v>48</v>
      </c>
      <c r="E20" s="8"/>
    </row>
    <row r="21" spans="1:5" ht="15.75" thickBot="1" x14ac:dyDescent="0.3">
      <c r="A21" s="9" t="s">
        <v>51</v>
      </c>
      <c r="B21" s="2" t="s">
        <v>52</v>
      </c>
      <c r="C21" s="25">
        <v>2.1</v>
      </c>
      <c r="D21" s="7" t="s">
        <v>36</v>
      </c>
      <c r="E21" s="8" t="s">
        <v>53</v>
      </c>
    </row>
    <row r="22" spans="1:5" ht="15.75" thickBot="1" x14ac:dyDescent="0.3">
      <c r="A22" s="9" t="s">
        <v>54</v>
      </c>
      <c r="B22" s="2" t="s">
        <v>55</v>
      </c>
      <c r="C22" s="23">
        <v>0.2</v>
      </c>
      <c r="D22" s="7" t="s">
        <v>36</v>
      </c>
      <c r="E22" s="8"/>
    </row>
    <row r="23" spans="1:5" ht="15.75" thickBot="1" x14ac:dyDescent="0.3">
      <c r="A23" s="9" t="s">
        <v>56</v>
      </c>
      <c r="B23" s="2" t="s">
        <v>57</v>
      </c>
      <c r="C23" s="23">
        <v>0.4</v>
      </c>
      <c r="D23" s="7" t="s">
        <v>36</v>
      </c>
      <c r="E23" s="8"/>
    </row>
    <row r="24" spans="1:5" ht="14.25" customHeight="1" thickBot="1" x14ac:dyDescent="0.3">
      <c r="A24" s="9" t="s">
        <v>58</v>
      </c>
      <c r="B24" s="2" t="s">
        <v>59</v>
      </c>
      <c r="C24" s="26">
        <v>0.8</v>
      </c>
      <c r="D24" s="27" t="s">
        <v>36</v>
      </c>
      <c r="E24" s="8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P14" sqref="P14"/>
    </sheetView>
  </sheetViews>
  <sheetFormatPr defaultColWidth="8.7109375" defaultRowHeight="15" x14ac:dyDescent="0.25"/>
  <cols>
    <col min="1" max="1" width="23" style="1" customWidth="1"/>
    <col min="2" max="2" width="5.5703125" style="28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ht="15.75" thickBot="1" x14ac:dyDescent="0.3">
      <c r="A1" s="29"/>
      <c r="B1" s="30" t="s">
        <v>60</v>
      </c>
      <c r="C1" s="30" t="s">
        <v>61</v>
      </c>
      <c r="D1" s="47" t="s">
        <v>62</v>
      </c>
      <c r="E1" s="47"/>
      <c r="F1" s="31"/>
    </row>
    <row r="2" spans="1:6" ht="15.75" thickBot="1" x14ac:dyDescent="0.3">
      <c r="A2" s="32" t="s">
        <v>63</v>
      </c>
      <c r="B2" s="2" t="s">
        <v>20</v>
      </c>
      <c r="C2" s="2">
        <f>uuf</f>
        <v>433</v>
      </c>
      <c r="D2" s="49"/>
      <c r="E2" s="50"/>
      <c r="F2" s="31"/>
    </row>
    <row r="3" spans="1:6" ht="15.75" thickBot="1" x14ac:dyDescent="0.3">
      <c r="A3" s="33" t="s">
        <v>64</v>
      </c>
      <c r="B3" s="2" t="s">
        <v>36</v>
      </c>
      <c r="C3" s="48">
        <f>10*LOG(GSTP)</f>
        <v>16.989700043360187</v>
      </c>
      <c r="D3" s="51" t="s">
        <v>96</v>
      </c>
      <c r="E3" s="52"/>
      <c r="F3" s="31"/>
    </row>
    <row r="4" spans="1:6" ht="14.25" customHeight="1" thickBot="1" x14ac:dyDescent="0.3">
      <c r="A4" s="34" t="s">
        <v>65</v>
      </c>
      <c r="B4" s="2" t="s">
        <v>33</v>
      </c>
      <c r="C4" s="2">
        <f>GSG</f>
        <v>15</v>
      </c>
      <c r="D4" s="53"/>
      <c r="E4" s="54"/>
      <c r="F4" s="31"/>
    </row>
    <row r="5" spans="1:6" ht="30.75" customHeight="1" thickBot="1" x14ac:dyDescent="0.3">
      <c r="A5" s="36" t="s">
        <v>66</v>
      </c>
      <c r="B5" s="37" t="s">
        <v>36</v>
      </c>
      <c r="C5" s="38">
        <f>GSL</f>
        <v>3.6</v>
      </c>
      <c r="D5" s="55" t="s">
        <v>67</v>
      </c>
      <c r="E5" s="56"/>
      <c r="F5" s="31"/>
    </row>
    <row r="6" spans="1:6" ht="30" customHeight="1" thickBot="1" x14ac:dyDescent="0.3">
      <c r="A6" s="62" t="s">
        <v>68</v>
      </c>
      <c r="B6" s="37" t="s">
        <v>69</v>
      </c>
      <c r="C6" s="63">
        <f>C3+C4-C5</f>
        <v>28.389700043360186</v>
      </c>
      <c r="D6" s="55" t="s">
        <v>93</v>
      </c>
      <c r="E6" s="56"/>
      <c r="F6" s="31"/>
    </row>
    <row r="7" spans="1:6" ht="30.75" customHeight="1" thickBot="1" x14ac:dyDescent="0.3">
      <c r="A7" s="37" t="s">
        <v>70</v>
      </c>
      <c r="B7" s="37" t="s">
        <v>36</v>
      </c>
      <c r="C7" s="37">
        <f>GSPL</f>
        <v>0.2</v>
      </c>
      <c r="D7" s="57" t="s">
        <v>88</v>
      </c>
      <c r="E7" s="58"/>
      <c r="F7" s="31"/>
    </row>
    <row r="8" spans="1:6" ht="15.75" thickBot="1" x14ac:dyDescent="0.3">
      <c r="A8" s="34" t="s">
        <v>71</v>
      </c>
      <c r="B8" s="2" t="s">
        <v>36</v>
      </c>
      <c r="C8" s="2">
        <f>loss</f>
        <v>0.2</v>
      </c>
      <c r="D8" s="53"/>
      <c r="E8" s="54"/>
      <c r="F8" s="31"/>
    </row>
    <row r="9" spans="1:6" ht="15.75" thickBot="1" x14ac:dyDescent="0.3">
      <c r="A9" s="34" t="s">
        <v>72</v>
      </c>
      <c r="B9" s="2" t="s">
        <v>36</v>
      </c>
      <c r="C9" s="2">
        <f>AIL</f>
        <v>2.1</v>
      </c>
      <c r="D9" s="53" t="s">
        <v>89</v>
      </c>
      <c r="E9" s="54"/>
      <c r="F9" s="31"/>
    </row>
    <row r="10" spans="1:6" ht="15.75" thickBot="1" x14ac:dyDescent="0.3">
      <c r="A10" s="34" t="s">
        <v>73</v>
      </c>
      <c r="B10" s="2" t="s">
        <v>36</v>
      </c>
      <c r="C10" s="2">
        <f>UIS</f>
        <v>0.4</v>
      </c>
      <c r="D10" s="53"/>
      <c r="E10" s="54"/>
      <c r="F10" s="31"/>
    </row>
    <row r="11" spans="1:6" ht="15.75" thickBot="1" x14ac:dyDescent="0.3">
      <c r="A11" s="34" t="s">
        <v>74</v>
      </c>
      <c r="B11" s="2" t="s">
        <v>75</v>
      </c>
      <c r="C11" s="39">
        <f>(radEarth*(((((alt+radEarth)^2)/(radEarth^2))-(COS(RADIANS((del))))^2)^(1/2)-SIN(RADIANS(del))))/1000</f>
        <v>1499.8073057120612</v>
      </c>
      <c r="D11" s="53" t="s">
        <v>90</v>
      </c>
      <c r="E11" s="54"/>
      <c r="F11" s="31"/>
    </row>
    <row r="12" spans="1:6" ht="15.75" thickBot="1" x14ac:dyDescent="0.3">
      <c r="A12" s="40" t="s">
        <v>76</v>
      </c>
      <c r="B12" s="45" t="s">
        <v>36</v>
      </c>
      <c r="C12" s="41">
        <f>22+20*LOG10((C11*1000)/(c_/(uuf*10^6)))</f>
        <v>148.71405484416798</v>
      </c>
      <c r="D12" s="57" t="s">
        <v>91</v>
      </c>
      <c r="E12" s="58"/>
      <c r="F12" s="31"/>
    </row>
    <row r="13" spans="1:6" ht="59.25" customHeight="1" thickBot="1" x14ac:dyDescent="0.3">
      <c r="A13" s="60" t="s">
        <v>77</v>
      </c>
      <c r="B13" s="37" t="s">
        <v>69</v>
      </c>
      <c r="C13" s="61">
        <f>C6-SUM(C7:C10,C12)</f>
        <v>-123.22435480080779</v>
      </c>
      <c r="D13" s="57" t="s">
        <v>92</v>
      </c>
      <c r="E13" s="58"/>
      <c r="F13" s="31"/>
    </row>
    <row r="14" spans="1:6" ht="34.5" customHeight="1" thickBot="1" x14ac:dyDescent="0.3">
      <c r="A14" s="36" t="s">
        <v>78</v>
      </c>
      <c r="B14" s="37" t="s">
        <v>79</v>
      </c>
      <c r="C14" s="61">
        <f>SCG-SCL-10*LOG(SSNT)</f>
        <v>-21.166405073382808</v>
      </c>
      <c r="D14" s="57" t="s">
        <v>91</v>
      </c>
      <c r="E14" s="58"/>
      <c r="F14" s="31"/>
    </row>
    <row r="15" spans="1:6" ht="18.75" thickBot="1" x14ac:dyDescent="0.4">
      <c r="A15" s="32" t="s">
        <v>80</v>
      </c>
      <c r="B15" s="2" t="s">
        <v>81</v>
      </c>
      <c r="C15" s="41">
        <f>C13-C7-k+C14</f>
        <v>84.009240125809399</v>
      </c>
      <c r="D15" s="53" t="s">
        <v>94</v>
      </c>
      <c r="E15" s="54"/>
      <c r="F15" s="31"/>
    </row>
    <row r="16" spans="1:6" ht="15.75" thickBot="1" x14ac:dyDescent="0.3">
      <c r="A16" s="33" t="s">
        <v>82</v>
      </c>
      <c r="B16" s="2" t="s">
        <v>36</v>
      </c>
      <c r="C16" s="42">
        <f>10*LOG(ul)</f>
        <v>30.791812460476248</v>
      </c>
      <c r="D16" s="53"/>
      <c r="E16" s="54"/>
      <c r="F16" s="31"/>
    </row>
    <row r="17" spans="1:10" ht="33" customHeight="1" thickTop="1" thickBot="1" x14ac:dyDescent="0.3">
      <c r="A17" s="62" t="s">
        <v>83</v>
      </c>
      <c r="B17" s="65" t="s">
        <v>36</v>
      </c>
      <c r="C17" s="43">
        <f>C15-C16</f>
        <v>53.217427665333148</v>
      </c>
      <c r="D17" s="64" t="s">
        <v>95</v>
      </c>
      <c r="E17" s="58"/>
      <c r="F17" s="31"/>
    </row>
    <row r="18" spans="1:10" ht="15.75" thickBot="1" x14ac:dyDescent="0.3">
      <c r="A18" s="29" t="s">
        <v>84</v>
      </c>
      <c r="B18" s="2"/>
      <c r="C18" s="44">
        <f>0.5*ERFC(2*(C17/SQRT(2)))</f>
        <v>0</v>
      </c>
      <c r="D18" s="53"/>
      <c r="E18" s="54"/>
      <c r="F18" s="35"/>
    </row>
    <row r="19" spans="1:10" x14ac:dyDescent="0.25">
      <c r="B19" s="1"/>
      <c r="D19" s="59"/>
      <c r="E19" s="59"/>
    </row>
    <row r="20" spans="1:10" x14ac:dyDescent="0.25">
      <c r="B20" s="1"/>
      <c r="D20" s="31"/>
    </row>
    <row r="21" spans="1:10" x14ac:dyDescent="0.25">
      <c r="B21" s="1"/>
    </row>
    <row r="22" spans="1:10" x14ac:dyDescent="0.25">
      <c r="B22" s="1"/>
    </row>
    <row r="23" spans="1:10" x14ac:dyDescent="0.25">
      <c r="B23" s="1"/>
    </row>
    <row r="24" spans="1:10" x14ac:dyDescent="0.25">
      <c r="B24" s="1"/>
    </row>
    <row r="25" spans="1:10" x14ac:dyDescent="0.25">
      <c r="B25" s="1"/>
    </row>
    <row r="26" spans="1:10" x14ac:dyDescent="0.25">
      <c r="B26" s="1"/>
    </row>
    <row r="27" spans="1:10" x14ac:dyDescent="0.25">
      <c r="B27" s="1"/>
    </row>
    <row r="28" spans="1:10" x14ac:dyDescent="0.25">
      <c r="B28" s="1"/>
    </row>
    <row r="29" spans="1:10" x14ac:dyDescent="0.25">
      <c r="B29" s="1"/>
    </row>
    <row r="30" spans="1:10" x14ac:dyDescent="0.25">
      <c r="B30" s="1"/>
    </row>
    <row r="31" spans="1:10" x14ac:dyDescent="0.25">
      <c r="B31" s="1"/>
      <c r="J31" s="1" t="s">
        <v>97</v>
      </c>
    </row>
    <row r="32" spans="1:10" x14ac:dyDescent="0.25">
      <c r="B32" s="1"/>
    </row>
    <row r="33" spans="2:9" x14ac:dyDescent="0.25">
      <c r="B33" s="1"/>
    </row>
    <row r="34" spans="2:9" x14ac:dyDescent="0.25">
      <c r="B34" s="1"/>
    </row>
    <row r="35" spans="2:9" x14ac:dyDescent="0.25">
      <c r="B35" s="1"/>
    </row>
    <row r="39" spans="2:9" x14ac:dyDescent="0.25">
      <c r="I39" s="1" t="s">
        <v>85</v>
      </c>
    </row>
  </sheetData>
  <sheetProtection selectLockedCells="1" selectUnlockedCells="1"/>
  <mergeCells count="18">
    <mergeCell ref="D16:E16"/>
    <mergeCell ref="D17:E17"/>
    <mergeCell ref="D18:E18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D1:E1"/>
    <mergeCell ref="D2:E2"/>
    <mergeCell ref="D3:E3"/>
    <mergeCell ref="D4:E4"/>
    <mergeCell ref="D5:E5"/>
  </mergeCells>
  <conditionalFormatting sqref="C17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Input</vt:lpstr>
      <vt:lpstr>UHF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SNT</vt:lpstr>
      <vt:lpstr>SSNT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SigFigs</dc:creator>
  <cp:lastModifiedBy>MR LEO</cp:lastModifiedBy>
  <dcterms:created xsi:type="dcterms:W3CDTF">2014-03-04T20:02:07Z</dcterms:created>
  <dcterms:modified xsi:type="dcterms:W3CDTF">2014-05-08T15:45:21Z</dcterms:modified>
</cp:coreProperties>
</file>