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12600" windowHeight="12405"/>
  </bookViews>
  <sheets>
    <sheet name="Sheet1" sheetId="1" r:id="rId1"/>
    <sheet name="Sheet2" sheetId="2" r:id="rId2"/>
    <sheet name="Sheet3" sheetId="3" r:id="rId3"/>
  </sheets>
  <definedNames>
    <definedName name="AIL">#REF!</definedName>
    <definedName name="alt">#REF!</definedName>
    <definedName name="c_">#REF!</definedName>
    <definedName name="del">#REF!</definedName>
    <definedName name="DIS">#REF!</definedName>
    <definedName name="GSG">#REF!</definedName>
    <definedName name="GSL">#REF!</definedName>
    <definedName name="GSNT">#REF!</definedName>
    <definedName name="GSPL">#REF!</definedName>
    <definedName name="GSTP">#REF!</definedName>
    <definedName name="k">#REF!</definedName>
    <definedName name="loss">#REF!</definedName>
    <definedName name="radEarth">#REF!</definedName>
    <definedName name="SCG">#REF!</definedName>
    <definedName name="SCL">#REF!</definedName>
    <definedName name="SCPL">#REF!</definedName>
    <definedName name="SCTP">#REF!</definedName>
    <definedName name="SSNT">#REF!</definedName>
    <definedName name="udf">#REF!</definedName>
    <definedName name="udl">#REF!</definedName>
    <definedName name="UIS">#REF!</definedName>
    <definedName name="ul">#REF!</definedName>
    <definedName name="uuf">#REF!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18" i="1" l="1"/>
  <c r="C3" i="1"/>
  <c r="C27" i="1" l="1"/>
  <c r="C12" i="1"/>
  <c r="C6" i="1" l="1"/>
  <c r="C10" i="1"/>
  <c r="C14" i="1"/>
  <c r="C21" i="1"/>
  <c r="C25" i="1"/>
  <c r="C29" i="1"/>
  <c r="C26" i="1" l="1"/>
  <c r="C28" i="1" s="1"/>
  <c r="C30" i="1" s="1"/>
  <c r="C31" i="1" s="1"/>
  <c r="C11" i="1"/>
  <c r="C13" i="1" s="1"/>
  <c r="C15" i="1" s="1"/>
  <c r="C16" i="1" s="1"/>
</calcChain>
</file>

<file path=xl/sharedStrings.xml><?xml version="1.0" encoding="utf-8"?>
<sst xmlns="http://schemas.openxmlformats.org/spreadsheetml/2006/main" count="74" uniqueCount="39">
  <si>
    <t>Units</t>
  </si>
  <si>
    <t>Values</t>
  </si>
  <si>
    <t>Comments &amp; References</t>
  </si>
  <si>
    <t>Uplink Frequency</t>
  </si>
  <si>
    <t>MHz</t>
  </si>
  <si>
    <t>UHF Uplink</t>
  </si>
  <si>
    <t>Brascal TX power</t>
  </si>
  <si>
    <t>dB</t>
  </si>
  <si>
    <t>Gain</t>
  </si>
  <si>
    <t>dBi</t>
  </si>
  <si>
    <t>Ground Station Losses</t>
  </si>
  <si>
    <t>Internal Loss on the transmission lines</t>
  </si>
  <si>
    <t>EIRP</t>
  </si>
  <si>
    <t>dBW</t>
  </si>
  <si>
    <t>Pointing Loss</t>
  </si>
  <si>
    <t>Polarization Loss</t>
  </si>
  <si>
    <t>Propagation Range</t>
  </si>
  <si>
    <t>km</t>
  </si>
  <si>
    <t>monopole</t>
  </si>
  <si>
    <t>Path Loss</t>
  </si>
  <si>
    <t>uplink</t>
  </si>
  <si>
    <t>Isotropic Signal @ S/C</t>
  </si>
  <si>
    <t>downlink</t>
  </si>
  <si>
    <t>G/T</t>
  </si>
  <si>
    <t>dB-K</t>
  </si>
  <si>
    <t>dipole</t>
  </si>
  <si>
    <r>
      <t>S/N</t>
    </r>
    <r>
      <rPr>
        <b/>
        <vertAlign val="subscript"/>
        <sz val="11"/>
        <color indexed="8"/>
        <rFont val="Calibri"/>
        <family val="2"/>
      </rPr>
      <t>0S/N0</t>
    </r>
  </si>
  <si>
    <t>dBHz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</si>
  <si>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</si>
  <si>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0Eb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</si>
  <si>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turnstile</t>
  </si>
  <si>
    <t>Bit Rate Error</t>
  </si>
  <si>
    <t>Downlink Frequency</t>
  </si>
  <si>
    <t>VHF Downlink</t>
  </si>
  <si>
    <t>Dumbo TX power</t>
  </si>
  <si>
    <t>Spacecraft Losses</t>
  </si>
  <si>
    <t>Isotropic Signal @ GS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</si>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</sst>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</fills>
  <borders count="1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</borders>
  <cellStyleXfs count="4">
    <xf numFmtId="0" fontId="0" fillId="0" borderId="0"/>
    <xf numFmtId="2" fontId="1" fillId="2" borderId="0">
      <alignment horizontal="center" vertical="center"/>
    </xf>
    <xf numFmtId="0" fontId="2" fillId="0" borderId="0"/>
    <xf numFmtId="0" fontId="2" fillId="0" borderId="0"/>
  </cellStyleXfs>
  <cellXfs count="34">
    <xf numFmtId="0" fontId="0" fillId="0" borderId="0" xfId="0"/>
    <xf numFmtId="0" fontId="2" fillId="0" borderId="0" xfId="2"/>
    <xf numFmtId="0" fontId="2" fillId="0" borderId="1" xfId="3" applyBorder="1"/>
    <xf numFmtId="0" fontId="3" fillId="0" borderId="1" xfId="3" applyFont="1" applyBorder="1" applyAlignment="1">
      <alignment horizontal="center"/>
    </xf>
    <xf numFmtId="0" fontId="3" fillId="0" borderId="1" xfId="3" applyFont="1" applyBorder="1"/>
    <xf numFmtId="0" fontId="2" fillId="0" borderId="1" xfId="3" applyFont="1" applyBorder="1" applyAlignment="1">
      <alignment horizontal="center"/>
    </xf>
    <xf numFmtId="0" fontId="2" fillId="0" borderId="1" xfId="3" applyBorder="1" applyAlignment="1">
      <alignment horizontal="center"/>
    </xf>
    <xf numFmtId="0" fontId="2" fillId="0" borderId="2" xfId="3" applyFont="1" applyBorder="1"/>
    <xf numFmtId="0" fontId="2" fillId="0" borderId="3" xfId="3" applyFont="1" applyBorder="1" applyAlignment="1">
      <alignment horizontal="right"/>
    </xf>
    <xf numFmtId="0" fontId="3" fillId="0" borderId="1" xfId="3" applyFont="1" applyBorder="1" applyAlignment="1">
      <alignment horizontal="left"/>
    </xf>
    <xf numFmtId="164" fontId="2" fillId="0" borderId="1" xfId="3" applyNumberFormat="1" applyBorder="1" applyAlignment="1">
      <alignment horizontal="center"/>
    </xf>
    <xf numFmtId="0" fontId="2" fillId="0" borderId="4" xfId="3" applyFont="1" applyBorder="1"/>
    <xf numFmtId="0" fontId="2" fillId="0" borderId="5" xfId="3" applyBorder="1"/>
    <xf numFmtId="0" fontId="2" fillId="0" borderId="1" xfId="3" applyFont="1" applyBorder="1" applyAlignment="1">
      <alignment horizontal="right"/>
    </xf>
    <xf numFmtId="0" fontId="2" fillId="0" borderId="4" xfId="3" applyBorder="1"/>
    <xf numFmtId="0" fontId="2" fillId="0" borderId="5" xfId="3" applyBorder="1" applyAlignment="1">
      <alignment horizontal="right"/>
    </xf>
    <xf numFmtId="0" fontId="2" fillId="0" borderId="1" xfId="3" applyFont="1" applyBorder="1" applyAlignment="1">
      <alignment horizontal="right" vertical="center"/>
    </xf>
    <xf numFmtId="0" fontId="2" fillId="0" borderId="1" xfId="3" applyFont="1" applyBorder="1" applyAlignment="1">
      <alignment horizontal="center" vertical="center"/>
    </xf>
    <xf numFmtId="0" fontId="2" fillId="0" borderId="1" xfId="3" applyBorder="1" applyAlignment="1">
      <alignment horizontal="center" vertical="center"/>
    </xf>
    <xf numFmtId="0" fontId="2" fillId="0" borderId="4" xfId="3" applyFont="1" applyBorder="1" applyAlignment="1">
      <alignment wrapText="1"/>
    </xf>
    <xf numFmtId="1" fontId="2" fillId="0" borderId="1" xfId="3" applyNumberFormat="1" applyBorder="1" applyAlignment="1">
      <alignment horizontal="center"/>
    </xf>
    <xf numFmtId="0" fontId="3" fillId="0" borderId="1" xfId="3" applyFont="1" applyFill="1" applyBorder="1" applyAlignment="1">
      <alignment horizontal="left"/>
    </xf>
    <xf numFmtId="2" fontId="2" fillId="0" borderId="1" xfId="3" applyNumberFormat="1" applyBorder="1" applyAlignment="1">
      <alignment horizontal="center"/>
    </xf>
    <xf numFmtId="2" fontId="2" fillId="0" borderId="6" xfId="3" applyNumberFormat="1" applyBorder="1" applyAlignment="1">
      <alignment horizontal="center"/>
    </xf>
    <xf numFmtId="0" fontId="2" fillId="0" borderId="7" xfId="3" applyFont="1" applyBorder="1" applyAlignment="1">
      <alignment horizontal="center"/>
    </xf>
    <xf numFmtId="2" fontId="1" fillId="2" borderId="8" xfId="1" applyBorder="1" applyAlignment="1">
      <alignment horizontal="center" vertical="center"/>
    </xf>
    <xf numFmtId="0" fontId="2" fillId="0" borderId="0" xfId="3" applyBorder="1"/>
    <xf numFmtId="165" fontId="2" fillId="0" borderId="9" xfId="3" applyNumberFormat="1" applyBorder="1" applyAlignment="1">
      <alignment horizontal="center"/>
    </xf>
    <xf numFmtId="0" fontId="2" fillId="0" borderId="0" xfId="3"/>
    <xf numFmtId="0" fontId="2" fillId="0" borderId="10" xfId="3" applyBorder="1"/>
    <xf numFmtId="0" fontId="2" fillId="0" borderId="5" xfId="3" applyFont="1" applyBorder="1" applyAlignment="1">
      <alignment horizontal="right"/>
    </xf>
    <xf numFmtId="0" fontId="2" fillId="0" borderId="0" xfId="3" applyAlignment="1">
      <alignment horizontal="center"/>
    </xf>
    <xf numFmtId="0" fontId="2" fillId="0" borderId="11" xfId="3" applyBorder="1"/>
    <xf numFmtId="0" fontId="3" fillId="0" borderId="1" xfId="3" applyFont="1" applyBorder="1" applyAlignment="1">
      <alignment horizontal="center"/>
    </xf>
  </cellXfs>
  <cellStyles count="4">
    <cellStyle name="Excel Built-in Normal" xfId="2"/>
    <cellStyle name="Excel Built-in Normal 1" xfId="3"/>
    <cellStyle name="Normal" xfId="0" builtinId="0"/>
    <cellStyle name="Uh Oh" xfId="1"/>
  </cellStyles>
  <dxfs count="4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21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60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21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60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Normal="100" workbookViewId="0">
      <selection activeCell="C23" sqref="C23"/>
    </sheetView>
  </sheetViews>
  <sheetFormatPr defaultColWidth="8.7109375" defaultRowHeight="15" x14ac:dyDescent="0.25"/>
  <cols>
    <col min="1" max="1" width="20.85546875" style="1" customWidth="1"/>
    <col min="2" max="2" width="8.7109375" style="1"/>
    <col min="3" max="3" width="7.28515625" style="1" customWidth="1"/>
    <col min="4" max="4" width="24.28515625" style="1" customWidth="1"/>
    <col min="5" max="5" width="12" style="1" customWidth="1"/>
    <col min="6" max="6" width="8.7109375" style="1"/>
    <col min="7" max="7" width="10.140625" style="1" customWidth="1"/>
    <col min="8" max="16384" width="8.7109375" style="1"/>
  </cols>
  <sheetData>
    <row r="1" spans="1:8" x14ac:dyDescent="0.25">
      <c r="A1" s="2"/>
      <c r="B1" s="3" t="s">
        <v>0</v>
      </c>
      <c r="C1" s="3" t="s">
        <v>1</v>
      </c>
      <c r="D1" s="33" t="s">
        <v>2</v>
      </c>
      <c r="E1" s="33"/>
    </row>
    <row r="2" spans="1:8" x14ac:dyDescent="0.25">
      <c r="A2" s="4" t="s">
        <v>3</v>
      </c>
      <c r="B2" s="5" t="s">
        <v>4</v>
      </c>
      <c r="C2" s="6">
        <v>440</v>
      </c>
      <c r="D2" s="7" t="s">
        <v>5</v>
      </c>
      <c r="E2" s="8"/>
    </row>
    <row r="3" spans="1:8" x14ac:dyDescent="0.25">
      <c r="A3" s="9" t="s">
        <v>6</v>
      </c>
      <c r="B3" s="5" t="s">
        <v>7</v>
      </c>
      <c r="C3" s="10">
        <f>10*LOG(5)</f>
        <v>6.9897000433601884</v>
      </c>
      <c r="D3" s="11"/>
      <c r="E3" s="12"/>
    </row>
    <row r="4" spans="1:8" x14ac:dyDescent="0.25">
      <c r="A4" s="13" t="s">
        <v>8</v>
      </c>
      <c r="B4" s="5" t="s">
        <v>9</v>
      </c>
      <c r="C4" s="6">
        <v>5</v>
      </c>
      <c r="D4" s="14"/>
      <c r="E4" s="15"/>
    </row>
    <row r="5" spans="1:8" ht="33" customHeight="1" x14ac:dyDescent="0.25">
      <c r="A5" s="16" t="s">
        <v>10</v>
      </c>
      <c r="B5" s="17" t="s">
        <v>7</v>
      </c>
      <c r="C5" s="18">
        <v>2</v>
      </c>
      <c r="D5" s="19" t="s">
        <v>11</v>
      </c>
      <c r="E5" s="12"/>
    </row>
    <row r="6" spans="1:8" x14ac:dyDescent="0.25">
      <c r="A6" s="9" t="s">
        <v>12</v>
      </c>
      <c r="B6" s="5" t="s">
        <v>13</v>
      </c>
      <c r="C6" s="10">
        <f>C3+C4-C5</f>
        <v>9.9897000433601875</v>
      </c>
      <c r="D6" s="11"/>
      <c r="E6" s="12"/>
    </row>
    <row r="7" spans="1:8" x14ac:dyDescent="0.25">
      <c r="A7" s="13" t="s">
        <v>14</v>
      </c>
      <c r="B7" s="5" t="s">
        <v>7</v>
      </c>
      <c r="C7" s="6">
        <v>4.7</v>
      </c>
      <c r="D7" s="14"/>
      <c r="E7" s="12"/>
    </row>
    <row r="8" spans="1:8" x14ac:dyDescent="0.25">
      <c r="A8" s="13" t="s">
        <v>15</v>
      </c>
      <c r="B8" s="5" t="s">
        <v>7</v>
      </c>
      <c r="C8" s="6">
        <v>0.2</v>
      </c>
      <c r="D8" s="14"/>
      <c r="E8" s="12"/>
    </row>
    <row r="9" spans="1:8" x14ac:dyDescent="0.25">
      <c r="A9" s="13" t="s">
        <v>16</v>
      </c>
      <c r="B9" s="5" t="s">
        <v>17</v>
      </c>
      <c r="C9" s="20">
        <v>5</v>
      </c>
      <c r="D9" s="14"/>
      <c r="E9" s="12"/>
      <c r="G9" s="1" t="s">
        <v>18</v>
      </c>
    </row>
    <row r="10" spans="1:8" x14ac:dyDescent="0.25">
      <c r="A10" s="21" t="s">
        <v>19</v>
      </c>
      <c r="B10" s="5" t="s">
        <v>7</v>
      </c>
      <c r="C10" s="22">
        <f>22+20*LOG10((C9*1000)/(299792400/(C2*10^6)))</f>
        <v>99.312041238320276</v>
      </c>
      <c r="D10" s="14"/>
      <c r="E10" s="12"/>
      <c r="F10" s="1" t="s">
        <v>20</v>
      </c>
      <c r="G10" s="1">
        <v>4.7</v>
      </c>
      <c r="H10" s="1">
        <v>72.489999999999995</v>
      </c>
    </row>
    <row r="11" spans="1:8" x14ac:dyDescent="0.25">
      <c r="A11" s="21" t="s">
        <v>21</v>
      </c>
      <c r="B11" s="5" t="s">
        <v>13</v>
      </c>
      <c r="C11" s="22">
        <f>C6-SUM(C7:C8,C10)</f>
        <v>-94.222341194960094</v>
      </c>
      <c r="D11" s="14"/>
      <c r="E11" s="12"/>
      <c r="F11" s="1" t="s">
        <v>22</v>
      </c>
      <c r="G11" s="1">
        <v>6.8</v>
      </c>
      <c r="H11" s="1">
        <v>63.95</v>
      </c>
    </row>
    <row r="12" spans="1:8" x14ac:dyDescent="0.25">
      <c r="A12" s="13" t="s">
        <v>23</v>
      </c>
      <c r="B12" s="5" t="s">
        <v>24</v>
      </c>
      <c r="C12" s="22">
        <f>C4-C5-10*LOG(261)</f>
        <v>-21.166405073382808</v>
      </c>
      <c r="D12" s="14"/>
      <c r="E12" s="12"/>
      <c r="G12" s="1" t="s">
        <v>25</v>
      </c>
    </row>
    <row r="13" spans="1:8" ht="18" x14ac:dyDescent="0.35">
      <c r="A13" s="4" t="s">
        <v>26</v>
      </c>
      <c r="B13" s="6" t="s">
        <v>27</v>
      </c>
      <c r="C13" s="22">
        <f>C11-C7--228.6+C12</f>
        <v>108.51125373165709</v>
      </c>
      <c r="D13" s="14"/>
      <c r="E13" s="12"/>
      <c r="F13" s="1" t="s">
        <v>20</v>
      </c>
      <c r="G13" s="1">
        <v>0.30000000000000004</v>
      </c>
      <c r="H13" s="1">
        <v>81.290000000000006</v>
      </c>
    </row>
    <row r="14" spans="1:8" x14ac:dyDescent="0.25">
      <c r="A14" s="9" t="s">
        <v>28</v>
      </c>
      <c r="B14" s="5" t="s">
        <v>7</v>
      </c>
      <c r="C14" s="23">
        <f>10*LOG(4000)</f>
        <v>36.020599913279625</v>
      </c>
      <c r="D14" s="14"/>
      <c r="E14" s="12"/>
      <c r="F14" s="1" t="s">
        <v>22</v>
      </c>
      <c r="G14" s="1">
        <v>0.1</v>
      </c>
      <c r="H14" s="1">
        <v>64.05</v>
      </c>
    </row>
    <row r="15" spans="1:8" ht="18" x14ac:dyDescent="0.35">
      <c r="A15" s="9" t="s">
        <v>29</v>
      </c>
      <c r="B15" s="24" t="s">
        <v>7</v>
      </c>
      <c r="C15" s="25">
        <f>C13-C14</f>
        <v>72.490653818377467</v>
      </c>
      <c r="D15" s="26"/>
      <c r="E15" s="12"/>
      <c r="G15" s="1" t="s">
        <v>30</v>
      </c>
    </row>
    <row r="16" spans="1:8" x14ac:dyDescent="0.25">
      <c r="A16" s="2" t="s">
        <v>31</v>
      </c>
      <c r="B16" s="6"/>
      <c r="C16" s="27">
        <f>0.5*ERFC(2*(C15/SQRT(2)))</f>
        <v>0</v>
      </c>
      <c r="D16" s="28"/>
      <c r="E16" s="29"/>
      <c r="F16" s="1" t="s">
        <v>20</v>
      </c>
      <c r="G16" s="1">
        <v>0.30000000000000004</v>
      </c>
      <c r="H16" s="1">
        <v>81.290000000000006</v>
      </c>
    </row>
    <row r="17" spans="1:8" x14ac:dyDescent="0.25">
      <c r="A17" s="4" t="s">
        <v>32</v>
      </c>
      <c r="B17" s="5" t="s">
        <v>4</v>
      </c>
      <c r="C17" s="6">
        <v>145</v>
      </c>
      <c r="D17" s="7" t="s">
        <v>33</v>
      </c>
      <c r="E17" s="8"/>
      <c r="F17" s="1" t="s">
        <v>22</v>
      </c>
      <c r="G17" s="1">
        <v>0.1</v>
      </c>
      <c r="H17" s="1">
        <v>64.05</v>
      </c>
    </row>
    <row r="18" spans="1:8" x14ac:dyDescent="0.25">
      <c r="A18" s="9" t="s">
        <v>34</v>
      </c>
      <c r="B18" s="5" t="s">
        <v>7</v>
      </c>
      <c r="C18" s="10">
        <f>10*LOG(1)</f>
        <v>0</v>
      </c>
      <c r="D18" s="14"/>
      <c r="E18" s="30"/>
    </row>
    <row r="19" spans="1:8" x14ac:dyDescent="0.25">
      <c r="A19" s="13" t="s">
        <v>8</v>
      </c>
      <c r="B19" s="5" t="s">
        <v>9</v>
      </c>
      <c r="C19" s="6">
        <v>5</v>
      </c>
      <c r="D19" s="14"/>
      <c r="E19" s="30"/>
    </row>
    <row r="20" spans="1:8" ht="30" customHeight="1" x14ac:dyDescent="0.25">
      <c r="A20" s="16" t="s">
        <v>35</v>
      </c>
      <c r="B20" s="17" t="s">
        <v>7</v>
      </c>
      <c r="C20" s="18">
        <v>2</v>
      </c>
      <c r="D20" s="19" t="s">
        <v>11</v>
      </c>
      <c r="E20" s="12"/>
    </row>
    <row r="21" spans="1:8" x14ac:dyDescent="0.25">
      <c r="A21" s="9" t="s">
        <v>12</v>
      </c>
      <c r="B21" s="5" t="s">
        <v>13</v>
      </c>
      <c r="C21" s="22">
        <f>C18+C19-C20</f>
        <v>3</v>
      </c>
      <c r="D21" s="14"/>
      <c r="E21" s="12"/>
    </row>
    <row r="22" spans="1:8" x14ac:dyDescent="0.25">
      <c r="A22" s="13" t="s">
        <v>14</v>
      </c>
      <c r="B22" s="5" t="s">
        <v>7</v>
      </c>
      <c r="C22" s="22">
        <v>6.8</v>
      </c>
      <c r="D22" s="14"/>
      <c r="E22" s="12"/>
    </row>
    <row r="23" spans="1:8" x14ac:dyDescent="0.25">
      <c r="A23" s="13" t="s">
        <v>15</v>
      </c>
      <c r="B23" s="5" t="s">
        <v>7</v>
      </c>
      <c r="C23" s="31">
        <v>0.2</v>
      </c>
      <c r="D23" s="11"/>
      <c r="E23" s="12"/>
    </row>
    <row r="24" spans="1:8" x14ac:dyDescent="0.25">
      <c r="A24" s="13" t="s">
        <v>16</v>
      </c>
      <c r="B24" s="5" t="s">
        <v>17</v>
      </c>
      <c r="C24" s="20">
        <v>5</v>
      </c>
      <c r="D24" s="14"/>
      <c r="E24" s="15"/>
    </row>
    <row r="25" spans="1:8" x14ac:dyDescent="0.25">
      <c r="A25" s="21" t="s">
        <v>19</v>
      </c>
      <c r="B25" s="5" t="s">
        <v>7</v>
      </c>
      <c r="C25" s="22">
        <f>22+20*LOG10((C24*1000)/(299792400/(C17*10^6)))</f>
        <v>89.670347753296028</v>
      </c>
      <c r="D25" s="14"/>
      <c r="E25" s="15"/>
    </row>
    <row r="26" spans="1:8" x14ac:dyDescent="0.25">
      <c r="A26" s="21" t="s">
        <v>36</v>
      </c>
      <c r="B26" s="5" t="s">
        <v>13</v>
      </c>
      <c r="C26" s="22">
        <f>C21-SUM(C22:C23,C25)</f>
        <v>-93.670347753296028</v>
      </c>
      <c r="D26" s="14"/>
      <c r="E26" s="12"/>
    </row>
    <row r="27" spans="1:8" x14ac:dyDescent="0.25">
      <c r="A27" s="13" t="s">
        <v>23</v>
      </c>
      <c r="B27" s="5" t="s">
        <v>24</v>
      </c>
      <c r="C27" s="22">
        <f>C19-C20-10*LOG(261)</f>
        <v>-21.166405073382808</v>
      </c>
      <c r="D27" s="14"/>
      <c r="E27" s="12"/>
    </row>
    <row r="28" spans="1:8" ht="18" x14ac:dyDescent="0.35">
      <c r="A28" s="4" t="s">
        <v>37</v>
      </c>
      <c r="B28" s="6" t="s">
        <v>27</v>
      </c>
      <c r="C28" s="22">
        <f>C26-C22--228.6+C27</f>
        <v>106.96324717332118</v>
      </c>
      <c r="D28" s="14"/>
      <c r="E28" s="12"/>
    </row>
    <row r="29" spans="1:8" x14ac:dyDescent="0.25">
      <c r="A29" s="9" t="s">
        <v>28</v>
      </c>
      <c r="B29" s="5" t="s">
        <v>7</v>
      </c>
      <c r="C29" s="23">
        <f>10*LOG(4000)</f>
        <v>36.020599913279625</v>
      </c>
      <c r="D29" s="14"/>
      <c r="E29" s="12"/>
    </row>
    <row r="30" spans="1:8" ht="18" x14ac:dyDescent="0.35">
      <c r="A30" s="9" t="s">
        <v>38</v>
      </c>
      <c r="B30" s="5" t="s">
        <v>7</v>
      </c>
      <c r="C30" s="25">
        <f>C28-C29</f>
        <v>70.942647260041554</v>
      </c>
      <c r="D30" s="14"/>
      <c r="E30" s="12"/>
    </row>
    <row r="31" spans="1:8" x14ac:dyDescent="0.25">
      <c r="A31" s="2" t="s">
        <v>31</v>
      </c>
      <c r="B31" s="6"/>
      <c r="C31" s="27">
        <f>0.5*ERFC(2*(C30/SQRT(2)))</f>
        <v>0</v>
      </c>
      <c r="D31" s="32"/>
      <c r="E31" s="29"/>
    </row>
  </sheetData>
  <sheetProtection selectLockedCells="1" selectUnlockedCells="1"/>
  <mergeCells count="1">
    <mergeCell ref="D1:E1"/>
  </mergeCells>
  <conditionalFormatting sqref="C15">
    <cfRule type="cellIs" dxfId="3" priority="1" stopIfTrue="1" operator="lessThan">
      <formula>0</formula>
    </cfRule>
    <cfRule type="cellIs" dxfId="2" priority="2" stopIfTrue="1" operator="greaterThanOrEqual">
      <formula>0</formula>
    </cfRule>
  </conditionalFormatting>
  <conditionalFormatting sqref="C30">
    <cfRule type="cellIs" dxfId="1" priority="3" stopIfTrue="1" operator="lessThan">
      <formula>0</formula>
    </cfRule>
    <cfRule type="cellIs" dxfId="0" priority="4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7109375" defaultRowHeight="15" x14ac:dyDescent="0.25"/>
  <cols>
    <col min="1" max="16384" width="8.7109375" style="1"/>
  </cols>
  <sheetData/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7109375" defaultRowHeight="15" x14ac:dyDescent="0.25"/>
  <cols>
    <col min="1" max="16384" width="8.7109375" style="1"/>
  </cols>
  <sheetData/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LEO</cp:lastModifiedBy>
  <dcterms:created xsi:type="dcterms:W3CDTF">2014-03-04T20:02:11Z</dcterms:created>
  <dcterms:modified xsi:type="dcterms:W3CDTF">2014-03-04T20:45:57Z</dcterms:modified>
</cp:coreProperties>
</file>