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2600" windowHeight="12390" activeTab="3"/>
  </bookViews>
  <sheets>
    <sheet name="Assumptions" sheetId="2" r:id="rId1"/>
    <sheet name="Data Budget" sheetId="1" r:id="rId2"/>
    <sheet name="For Pie" sheetId="3" r:id="rId3"/>
    <sheet name="Pretty Pie Chart" sheetId="4" r:id="rId4"/>
  </sheets>
  <definedNames>
    <definedName name="bpp">Assumptions!$C$8</definedName>
    <definedName name="f_save">Assumptions!$C$5</definedName>
    <definedName name="fps">Assumptions!$C$5</definedName>
    <definedName name="IFPS">Assumptions!$C$2</definedName>
    <definedName name="ISKS">Assumptions!$C$2</definedName>
    <definedName name="mem">Assumptions!$C$6</definedName>
    <definedName name="res">Assumptions!$C$7</definedName>
    <definedName name="RFPS">Assumptions!$C$4</definedName>
    <definedName name="RSKS">Assumptions!$C$4</definedName>
    <definedName name="TFPS">Assumptions!$C$3</definedName>
    <definedName name="TS">Assumptions!$C$3</definedName>
  </definedNames>
  <calcPr calcId="145621"/>
</workbook>
</file>

<file path=xl/calcChain.xml><?xml version="1.0" encoding="utf-8"?>
<calcChain xmlns="http://schemas.openxmlformats.org/spreadsheetml/2006/main">
  <c r="C22" i="1" l="1"/>
  <c r="C13" i="1"/>
  <c r="C4" i="1"/>
  <c r="C7" i="2"/>
  <c r="C23" i="1" l="1"/>
  <c r="C14" i="1"/>
  <c r="C5" i="1"/>
  <c r="C5" i="3" l="1"/>
  <c r="D23" i="1" l="1"/>
  <c r="D14" i="1"/>
  <c r="D22" i="1"/>
  <c r="D13" i="1"/>
  <c r="D4" i="1"/>
  <c r="D5" i="1"/>
  <c r="E16" i="1"/>
  <c r="E23" i="1" l="1"/>
  <c r="E14" i="1"/>
  <c r="E5" i="1"/>
  <c r="E29" i="1" l="1"/>
  <c r="E25" i="1"/>
  <c r="E7" i="1"/>
  <c r="E22" i="1" l="1"/>
  <c r="E24" i="1" s="1"/>
  <c r="E26" i="1" s="1"/>
  <c r="C4" i="3" s="1"/>
  <c r="E4" i="1"/>
  <c r="E13" i="1"/>
  <c r="E15" i="1" l="1"/>
  <c r="E17" i="1" s="1"/>
  <c r="E6" i="1"/>
  <c r="C3" i="3" l="1"/>
  <c r="E8" i="1"/>
  <c r="C2" i="3" s="1"/>
  <c r="E28" i="1" l="1"/>
  <c r="E30" i="1" s="1"/>
  <c r="C6" i="3"/>
</calcChain>
</file>

<file path=xl/sharedStrings.xml><?xml version="1.0" encoding="utf-8"?>
<sst xmlns="http://schemas.openxmlformats.org/spreadsheetml/2006/main" count="79" uniqueCount="44">
  <si>
    <t>Data size</t>
  </si>
  <si>
    <t>Sampling</t>
  </si>
  <si>
    <t>Data</t>
  </si>
  <si>
    <t>Subsystem</t>
  </si>
  <si>
    <t>Component</t>
  </si>
  <si>
    <t>(bits)</t>
  </si>
  <si>
    <t>bits/min</t>
  </si>
  <si>
    <t>min in use</t>
  </si>
  <si>
    <t>bits for this mode</t>
  </si>
  <si>
    <t>Payload</t>
  </si>
  <si>
    <t>Maximum Relative Distance</t>
  </si>
  <si>
    <t>Camera</t>
  </si>
  <si>
    <t>Closest Relative Distance</t>
  </si>
  <si>
    <t>FPGA</t>
  </si>
  <si>
    <t>Transition</t>
  </si>
  <si>
    <t>Memory size</t>
  </si>
  <si>
    <t>GB</t>
  </si>
  <si>
    <t>mem</t>
  </si>
  <si>
    <t>usable space with 25% margin</t>
  </si>
  <si>
    <t>Total bits generated</t>
  </si>
  <si>
    <t>fps</t>
  </si>
  <si>
    <t>Value</t>
  </si>
  <si>
    <t>Constraints</t>
  </si>
  <si>
    <t>(Hz)</t>
  </si>
  <si>
    <t>FPS</t>
  </si>
  <si>
    <t>RSK Sampling</t>
  </si>
  <si>
    <t>Transition Sampling</t>
  </si>
  <si>
    <t>ISK Sampling</t>
  </si>
  <si>
    <t>ISKS</t>
  </si>
  <si>
    <t>TS</t>
  </si>
  <si>
    <t>RSKS</t>
  </si>
  <si>
    <t>frame #</t>
  </si>
  <si>
    <t>Mission Segment</t>
  </si>
  <si>
    <t>ISK</t>
  </si>
  <si>
    <t>RSK</t>
  </si>
  <si>
    <t>Duration (min)</t>
  </si>
  <si>
    <t>Data Generated (GB)</t>
  </si>
  <si>
    <t>Total</t>
  </si>
  <si>
    <t>Margin</t>
  </si>
  <si>
    <t>bits per pixel</t>
  </si>
  <si>
    <t>bpp</t>
  </si>
  <si>
    <t>res</t>
  </si>
  <si>
    <t>pixels</t>
  </si>
  <si>
    <t>#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</si>
</sst>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1" applyFont="1"/>
    <xf numFmtId="0" fontId="0" fillId="0" borderId="5" xfId="0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0" fillId="0" borderId="5" xfId="0" applyNumberFormat="1" applyBorder="1"/>
    <xf numFmtId="164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 wrapText="1"/>
    </xf>
    <xf numFmtId="165" fontId="0" fillId="0" borderId="14" xfId="0" applyNumberFormat="1" applyBorder="1"/>
    <xf numFmtId="0" fontId="0" fillId="0" borderId="16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/>
    <xf numFmtId="0" fontId="0" fillId="0" borderId="13" xfId="0" applyBorder="1"/>
    <xf numFmtId="0" fontId="0" fillId="0" borderId="6" xfId="0" applyFill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11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Data Budget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('For Pie'!$A$2:$A$4,'For Pie'!$B$5)</c:f>
              <c:strCache>
                <c:ptCount val="4"/>
                <c:pt idx="0">
                  <c:v>ISK</c:v>
                </c:pt>
                <c:pt idx="1">
                  <c:v>Transition</c:v>
                </c:pt>
                <c:pt idx="2">
                  <c:v>RSK</c:v>
                </c:pt>
                <c:pt idx="3">
                  <c:v>Margin</c:v>
                </c:pt>
              </c:strCache>
            </c:strRef>
          </c:cat>
          <c:val>
            <c:numRef>
              <c:f>('For Pie'!$C$2:$C$4,'For Pie'!$C$6)</c:f>
              <c:numCache>
                <c:formatCode>0.000</c:formatCode>
                <c:ptCount val="4"/>
                <c:pt idx="0">
                  <c:v>4.1575680000000004</c:v>
                </c:pt>
                <c:pt idx="1">
                  <c:v>4.1575680000000004</c:v>
                </c:pt>
                <c:pt idx="2">
                  <c:v>2.0787840000000002</c:v>
                </c:pt>
                <c:pt idx="3">
                  <c:v>5.6060799999999986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719925278945755"/>
          <c:y val="0.45829874961909617"/>
          <c:w val="8.4883321241181225E-2"/>
          <c:h val="0.1458688267970841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3347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0" sqref="E40"/>
    </sheetView>
  </sheetViews>
  <sheetFormatPr defaultRowHeight="15" x14ac:dyDescent="0.25"/>
  <cols>
    <col min="1" max="1" width="18.5703125" bestFit="1" customWidth="1"/>
    <col min="2" max="2" width="6.7109375" bestFit="1" customWidth="1"/>
    <col min="4" max="4" width="8.5703125" bestFit="1" customWidth="1"/>
  </cols>
  <sheetData>
    <row r="1" spans="1:5" x14ac:dyDescent="0.25">
      <c r="A1" s="27" t="s">
        <v>22</v>
      </c>
      <c r="B1" s="29"/>
      <c r="C1" s="27" t="s">
        <v>21</v>
      </c>
      <c r="D1" s="28"/>
    </row>
    <row r="2" spans="1:5" x14ac:dyDescent="0.25">
      <c r="A2" s="6" t="s">
        <v>27</v>
      </c>
      <c r="B2" s="6" t="s">
        <v>28</v>
      </c>
      <c r="C2" s="33">
        <v>24</v>
      </c>
      <c r="D2" s="35" t="s">
        <v>31</v>
      </c>
      <c r="E2" s="22"/>
    </row>
    <row r="3" spans="1:5" x14ac:dyDescent="0.25">
      <c r="A3" s="6" t="s">
        <v>26</v>
      </c>
      <c r="B3" s="6" t="s">
        <v>29</v>
      </c>
      <c r="C3" s="33">
        <v>24</v>
      </c>
      <c r="D3" s="35" t="s">
        <v>31</v>
      </c>
    </row>
    <row r="4" spans="1:5" x14ac:dyDescent="0.25">
      <c r="A4" s="6" t="s">
        <v>25</v>
      </c>
      <c r="B4" s="6" t="s">
        <v>30</v>
      </c>
      <c r="C4" s="33">
        <v>24</v>
      </c>
      <c r="D4" s="35" t="s">
        <v>31</v>
      </c>
    </row>
    <row r="5" spans="1:5" x14ac:dyDescent="0.25">
      <c r="A5" s="6" t="s">
        <v>24</v>
      </c>
      <c r="B5" s="6" t="s">
        <v>20</v>
      </c>
      <c r="C5" s="33">
        <v>30</v>
      </c>
      <c r="D5" s="35" t="s">
        <v>20</v>
      </c>
    </row>
    <row r="6" spans="1:5" x14ac:dyDescent="0.25">
      <c r="A6" s="6" t="s">
        <v>15</v>
      </c>
      <c r="B6" s="6" t="s">
        <v>17</v>
      </c>
      <c r="C6" s="33">
        <v>16</v>
      </c>
      <c r="D6" s="35" t="s">
        <v>16</v>
      </c>
    </row>
    <row r="7" spans="1:5" x14ac:dyDescent="0.25">
      <c r="A7" s="31" t="s">
        <v>43</v>
      </c>
      <c r="B7" s="31" t="s">
        <v>41</v>
      </c>
      <c r="C7" s="21">
        <f>640*480</f>
        <v>307200</v>
      </c>
      <c r="D7" s="32" t="s">
        <v>42</v>
      </c>
    </row>
    <row r="8" spans="1:5" x14ac:dyDescent="0.25">
      <c r="A8" s="31" t="s">
        <v>39</v>
      </c>
      <c r="B8" s="31" t="s">
        <v>40</v>
      </c>
      <c r="C8" s="33">
        <v>8</v>
      </c>
      <c r="D8" s="34" t="s">
        <v>40</v>
      </c>
    </row>
  </sheetData>
  <mergeCells count="2">
    <mergeCell ref="C1:D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20.140625" bestFit="1" customWidth="1"/>
    <col min="5" max="5" width="12" bestFit="1" customWidth="1"/>
    <col min="9" max="9" width="12" bestFit="1" customWidth="1"/>
  </cols>
  <sheetData>
    <row r="1" spans="1:6" ht="15.75" thickBot="1" x14ac:dyDescent="0.3">
      <c r="A1" t="s">
        <v>12</v>
      </c>
    </row>
    <row r="2" spans="1:6" x14ac:dyDescent="0.25">
      <c r="A2" s="1"/>
      <c r="B2" s="2"/>
      <c r="C2" s="3" t="s">
        <v>0</v>
      </c>
      <c r="D2" s="3" t="s">
        <v>1</v>
      </c>
      <c r="E2" s="4" t="s">
        <v>2</v>
      </c>
    </row>
    <row r="3" spans="1:6" x14ac:dyDescent="0.25">
      <c r="A3" s="13" t="s">
        <v>3</v>
      </c>
      <c r="B3" s="14" t="s">
        <v>4</v>
      </c>
      <c r="C3" s="14" t="s">
        <v>5</v>
      </c>
      <c r="D3" s="14" t="s">
        <v>23</v>
      </c>
      <c r="E3" s="15" t="s">
        <v>6</v>
      </c>
    </row>
    <row r="4" spans="1:6" x14ac:dyDescent="0.25">
      <c r="A4" s="30" t="s">
        <v>9</v>
      </c>
      <c r="B4" s="6" t="s">
        <v>11</v>
      </c>
      <c r="C4" s="6">
        <f>res*bpp</f>
        <v>2457600</v>
      </c>
      <c r="D4" s="20">
        <f>fps/ISKS</f>
        <v>1.25</v>
      </c>
      <c r="E4" s="17">
        <f>C4*(60*D4)</f>
        <v>184320000</v>
      </c>
      <c r="F4" s="5"/>
    </row>
    <row r="5" spans="1:6" x14ac:dyDescent="0.25">
      <c r="A5" s="30"/>
      <c r="B5" s="6" t="s">
        <v>13</v>
      </c>
      <c r="C5" s="6">
        <f>32*8</f>
        <v>256</v>
      </c>
      <c r="D5" s="6">
        <f>fps</f>
        <v>30</v>
      </c>
      <c r="E5" s="16">
        <f>C5*60*D5</f>
        <v>460800</v>
      </c>
      <c r="F5" s="5"/>
    </row>
    <row r="6" spans="1:6" x14ac:dyDescent="0.25">
      <c r="A6" s="11"/>
      <c r="B6" s="9"/>
      <c r="C6" s="12"/>
      <c r="E6" s="18">
        <f>SUM(E4:E5)</f>
        <v>184780800</v>
      </c>
      <c r="F6" t="s">
        <v>6</v>
      </c>
    </row>
    <row r="7" spans="1:6" x14ac:dyDescent="0.25">
      <c r="A7" s="11"/>
      <c r="B7" s="9"/>
      <c r="C7" s="12"/>
      <c r="E7" s="8">
        <f>180</f>
        <v>180</v>
      </c>
      <c r="F7" t="s">
        <v>7</v>
      </c>
    </row>
    <row r="8" spans="1:6" x14ac:dyDescent="0.25">
      <c r="A8" s="10"/>
      <c r="B8" s="9"/>
      <c r="C8" s="12"/>
      <c r="E8" s="18">
        <f>E7*E6</f>
        <v>33260544000</v>
      </c>
      <c r="F8" t="s">
        <v>8</v>
      </c>
    </row>
    <row r="9" spans="1:6" x14ac:dyDescent="0.25">
      <c r="A9" s="10"/>
      <c r="B9" s="9"/>
      <c r="C9" s="12"/>
      <c r="D9" s="12"/>
    </row>
    <row r="10" spans="1:6" ht="15.75" thickBot="1" x14ac:dyDescent="0.3">
      <c r="A10" t="s">
        <v>14</v>
      </c>
    </row>
    <row r="11" spans="1:6" x14ac:dyDescent="0.25">
      <c r="A11" s="1"/>
      <c r="B11" s="2"/>
      <c r="C11" s="3" t="s">
        <v>0</v>
      </c>
      <c r="D11" s="3" t="s">
        <v>1</v>
      </c>
      <c r="E11" s="4" t="s">
        <v>2</v>
      </c>
    </row>
    <row r="12" spans="1:6" x14ac:dyDescent="0.25">
      <c r="A12" s="13" t="s">
        <v>3</v>
      </c>
      <c r="B12" s="14" t="s">
        <v>4</v>
      </c>
      <c r="C12" s="14" t="s">
        <v>5</v>
      </c>
      <c r="D12" s="14" t="s">
        <v>23</v>
      </c>
      <c r="E12" s="15" t="s">
        <v>6</v>
      </c>
    </row>
    <row r="13" spans="1:6" x14ac:dyDescent="0.25">
      <c r="A13" s="30" t="s">
        <v>9</v>
      </c>
      <c r="B13" s="6" t="s">
        <v>11</v>
      </c>
      <c r="C13" s="6">
        <f>res*bpp</f>
        <v>2457600</v>
      </c>
      <c r="D13" s="20">
        <f>fps/TS</f>
        <v>1.25</v>
      </c>
      <c r="E13" s="17">
        <f>C13*(60*D13)</f>
        <v>184320000</v>
      </c>
      <c r="F13" s="5"/>
    </row>
    <row r="14" spans="1:6" x14ac:dyDescent="0.25">
      <c r="A14" s="30"/>
      <c r="B14" s="6" t="s">
        <v>13</v>
      </c>
      <c r="C14" s="6">
        <f>C5</f>
        <v>256</v>
      </c>
      <c r="D14" s="6">
        <f>fps</f>
        <v>30</v>
      </c>
      <c r="E14" s="16">
        <f>C14*60*D14</f>
        <v>460800</v>
      </c>
      <c r="F14" s="5"/>
    </row>
    <row r="15" spans="1:6" x14ac:dyDescent="0.25">
      <c r="A15" s="11"/>
      <c r="B15" s="9"/>
      <c r="C15" s="12"/>
      <c r="E15" s="18">
        <f>SUM(E13:E14)</f>
        <v>184780800</v>
      </c>
      <c r="F15" t="s">
        <v>6</v>
      </c>
    </row>
    <row r="16" spans="1:6" x14ac:dyDescent="0.25">
      <c r="A16" s="11"/>
      <c r="B16" s="9"/>
      <c r="C16" s="12"/>
      <c r="E16" s="8">
        <f>90*2</f>
        <v>180</v>
      </c>
      <c r="F16" t="s">
        <v>7</v>
      </c>
    </row>
    <row r="17" spans="1:6" x14ac:dyDescent="0.25">
      <c r="A17" s="10"/>
      <c r="B17" s="9"/>
      <c r="C17" s="12"/>
      <c r="E17" s="18">
        <f>E16*E15</f>
        <v>33260544000</v>
      </c>
      <c r="F17" t="s">
        <v>8</v>
      </c>
    </row>
    <row r="19" spans="1:6" ht="15.75" thickBot="1" x14ac:dyDescent="0.3">
      <c r="A19" t="s">
        <v>10</v>
      </c>
    </row>
    <row r="20" spans="1:6" x14ac:dyDescent="0.25">
      <c r="A20" s="1"/>
      <c r="B20" s="2"/>
      <c r="C20" s="3" t="s">
        <v>0</v>
      </c>
      <c r="D20" s="3" t="s">
        <v>1</v>
      </c>
      <c r="E20" s="4" t="s">
        <v>2</v>
      </c>
    </row>
    <row r="21" spans="1:6" x14ac:dyDescent="0.25">
      <c r="A21" s="13" t="s">
        <v>3</v>
      </c>
      <c r="B21" s="14" t="s">
        <v>4</v>
      </c>
      <c r="C21" s="14" t="s">
        <v>5</v>
      </c>
      <c r="D21" s="14" t="s">
        <v>23</v>
      </c>
      <c r="E21" s="15" t="s">
        <v>6</v>
      </c>
    </row>
    <row r="22" spans="1:6" x14ac:dyDescent="0.25">
      <c r="A22" s="30" t="s">
        <v>9</v>
      </c>
      <c r="B22" s="6" t="s">
        <v>11</v>
      </c>
      <c r="C22" s="6">
        <f>res*bpp</f>
        <v>2457600</v>
      </c>
      <c r="D22" s="20">
        <f>fps/RSKS</f>
        <v>1.25</v>
      </c>
      <c r="E22" s="17">
        <f>C22*(60*D22)</f>
        <v>184320000</v>
      </c>
      <c r="F22" s="5"/>
    </row>
    <row r="23" spans="1:6" x14ac:dyDescent="0.25">
      <c r="A23" s="30"/>
      <c r="B23" s="6" t="s">
        <v>13</v>
      </c>
      <c r="C23" s="6">
        <f>C5</f>
        <v>256</v>
      </c>
      <c r="D23" s="6">
        <f>fps</f>
        <v>30</v>
      </c>
      <c r="E23" s="16">
        <f>C23*60*D23</f>
        <v>460800</v>
      </c>
      <c r="F23" s="5"/>
    </row>
    <row r="24" spans="1:6" x14ac:dyDescent="0.25">
      <c r="A24" s="11"/>
      <c r="B24" s="9"/>
      <c r="C24" s="12"/>
      <c r="E24" s="18">
        <f>SUM(E22:E23)</f>
        <v>184780800</v>
      </c>
      <c r="F24" t="s">
        <v>6</v>
      </c>
    </row>
    <row r="25" spans="1:6" x14ac:dyDescent="0.25">
      <c r="A25" s="11"/>
      <c r="B25" s="9"/>
      <c r="C25" s="12"/>
      <c r="E25" s="8">
        <f>90</f>
        <v>90</v>
      </c>
      <c r="F25" t="s">
        <v>7</v>
      </c>
    </row>
    <row r="26" spans="1:6" x14ac:dyDescent="0.25">
      <c r="A26" s="10"/>
      <c r="B26" s="9"/>
      <c r="C26" s="12"/>
      <c r="E26" s="18">
        <f>E25*E24</f>
        <v>16630272000</v>
      </c>
      <c r="F26" t="s">
        <v>8</v>
      </c>
    </row>
    <row r="28" spans="1:6" x14ac:dyDescent="0.25">
      <c r="E28" s="18">
        <f>SUM(E8,E17,E26)</f>
        <v>83151360000</v>
      </c>
      <c r="F28" t="s">
        <v>19</v>
      </c>
    </row>
    <row r="29" spans="1:6" x14ac:dyDescent="0.25">
      <c r="E29" s="7">
        <f>mem-(mem*0.25)</f>
        <v>12</v>
      </c>
      <c r="F29" t="s">
        <v>18</v>
      </c>
    </row>
    <row r="30" spans="1:6" x14ac:dyDescent="0.25">
      <c r="E30" s="19">
        <f>0.125*E28*(10^-9)</f>
        <v>10.393920000000001</v>
      </c>
      <c r="F30" t="s">
        <v>16</v>
      </c>
    </row>
  </sheetData>
  <mergeCells count="3">
    <mergeCell ref="A4:A5"/>
    <mergeCell ref="A13:A14"/>
    <mergeCell ref="A22:A23"/>
  </mergeCells>
  <conditionalFormatting sqref="E7 C4:E5">
    <cfRule type="cellIs" dxfId="10" priority="15" operator="equal">
      <formula>0</formula>
    </cfRule>
  </conditionalFormatting>
  <conditionalFormatting sqref="E16 D14:E14 D13">
    <cfRule type="cellIs" dxfId="9" priority="14" operator="equal">
      <formula>0</formula>
    </cfRule>
  </conditionalFormatting>
  <conditionalFormatting sqref="E25 D23:E23 D22">
    <cfRule type="cellIs" dxfId="8" priority="13" operator="equal">
      <formula>0</formula>
    </cfRule>
  </conditionalFormatting>
  <conditionalFormatting sqref="E13">
    <cfRule type="cellIs" dxfId="7" priority="12" operator="equal">
      <formula>0</formula>
    </cfRule>
  </conditionalFormatting>
  <conditionalFormatting sqref="E22">
    <cfRule type="cellIs" dxfId="6" priority="11" operator="equal">
      <formula>0</formula>
    </cfRule>
  </conditionalFormatting>
  <conditionalFormatting sqref="E30">
    <cfRule type="cellIs" dxfId="5" priority="5" operator="greaterThan">
      <formula>$E$29</formula>
    </cfRule>
    <cfRule type="cellIs" dxfId="4" priority="6" operator="lessThan">
      <formula>$E$29</formula>
    </cfRule>
  </conditionalFormatting>
  <conditionalFormatting sqref="C14">
    <cfRule type="cellIs" dxfId="3" priority="4" operator="equal">
      <formula>0</formula>
    </cfRule>
  </conditionalFormatting>
  <conditionalFormatting sqref="C23">
    <cfRule type="cellIs" dxfId="2" priority="3" operator="equal">
      <formula>0</formula>
    </cfRule>
  </conditionalFormatting>
  <conditionalFormatting sqref="C13">
    <cfRule type="cellIs" dxfId="1" priority="2" operator="equal">
      <formula>0</formula>
    </cfRule>
  </conditionalFormatting>
  <conditionalFormatting sqref="C22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8.7109375" bestFit="1" customWidth="1"/>
    <col min="3" max="3" width="15" bestFit="1" customWidth="1"/>
  </cols>
  <sheetData>
    <row r="1" spans="1:3" ht="30" x14ac:dyDescent="0.25">
      <c r="A1" s="23" t="s">
        <v>32</v>
      </c>
      <c r="B1" s="23" t="s">
        <v>35</v>
      </c>
      <c r="C1" s="23" t="s">
        <v>36</v>
      </c>
    </row>
    <row r="2" spans="1:3" x14ac:dyDescent="0.25">
      <c r="A2" s="6" t="s">
        <v>33</v>
      </c>
      <c r="B2" s="6">
        <v>180</v>
      </c>
      <c r="C2" s="20">
        <f>'Data Budget'!E8*0.125*(10^-9)</f>
        <v>4.1575680000000004</v>
      </c>
    </row>
    <row r="3" spans="1:3" x14ac:dyDescent="0.25">
      <c r="A3" s="6" t="s">
        <v>14</v>
      </c>
      <c r="B3" s="6">
        <v>180</v>
      </c>
      <c r="C3" s="20">
        <f>'Data Budget'!E17*0.125*(10^-9)</f>
        <v>4.1575680000000004</v>
      </c>
    </row>
    <row r="4" spans="1:3" ht="15.75" thickBot="1" x14ac:dyDescent="0.3">
      <c r="A4" s="6" t="s">
        <v>34</v>
      </c>
      <c r="B4" s="25">
        <v>90</v>
      </c>
      <c r="C4" s="24">
        <f>'Data Budget'!E26*0.125*(10^-9)</f>
        <v>2.0787840000000002</v>
      </c>
    </row>
    <row r="5" spans="1:3" x14ac:dyDescent="0.25">
      <c r="B5" s="6" t="s">
        <v>38</v>
      </c>
      <c r="C5" s="26">
        <f>(mem*0.25)</f>
        <v>4</v>
      </c>
    </row>
    <row r="6" spans="1:3" x14ac:dyDescent="0.25">
      <c r="B6" s="6" t="s">
        <v>37</v>
      </c>
      <c r="C6" s="20">
        <f>mem-SUM(C2:C4)</f>
        <v>5.6060799999999986</v>
      </c>
    </row>
    <row r="7" spans="1:3" x14ac:dyDescent="0.25">
      <c r="C7" s="19"/>
    </row>
    <row r="8" spans="1:3" x14ac:dyDescent="0.25">
      <c r="C8" s="1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Assumptions</vt:lpstr>
      <vt:lpstr>Data Budget</vt:lpstr>
      <vt:lpstr>For Pie</vt:lpstr>
      <vt:lpstr>Pretty Pie Chart</vt:lpstr>
      <vt:lpstr>bpp</vt:lpstr>
      <vt:lpstr>f_save</vt:lpstr>
      <vt:lpstr>fps</vt:lpstr>
      <vt:lpstr>IFPS</vt:lpstr>
      <vt:lpstr>ISKS</vt:lpstr>
      <vt:lpstr>mem</vt:lpstr>
      <vt:lpstr>res</vt:lpstr>
      <vt:lpstr>RFPS</vt:lpstr>
      <vt:lpstr>RSKS</vt:lpstr>
      <vt:lpstr>TFPS</vt:lpstr>
      <vt:lpstr>TS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2014-04-22T02:14:51Z</dcterms:created>
  <dcterms:modified xsi:type="dcterms:W3CDTF">2014-04-27T22:09:25Z</dcterms:modified>
</cp:coreProperties>
</file>