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0" windowWidth="12600" windowHeight="12390"/>
  </bookViews>
  <sheets>
    <sheet name="Assumptions" sheetId="2" r:id="rId1"/>
    <sheet name="Data Budget" sheetId="1" r:id="rId2"/>
  </sheets>
  <definedNames>
    <definedName name="f_save">Assumptions!$C$5</definedName>
    <definedName name="fps">Assumptions!$C$5</definedName>
    <definedName name="IFPS">Assumptions!$C$2</definedName>
    <definedName name="ISKS">Assumptions!$C$2</definedName>
    <definedName name="mem">Assumptions!$C$6</definedName>
    <definedName name="RFPS">Assumptions!$C$4</definedName>
    <definedName name="RSKS">Assumptions!$C$4</definedName>
    <definedName name="TFPS">Assumptions!$C$3</definedName>
    <definedName name="TS">Assumptions!$C$3</definedName>
  </definedNames>
  <calcPr calcId="145621"/>
</workbook>
</file>

<file path=xl/calcChain.xml><?xml version="1.0" encoding="utf-8"?>
<calcChain xmlns="http://schemas.openxmlformats.org/spreadsheetml/2006/main">
  <c r="D23" i="1" l="1"/>
  <c r="D14" i="1"/>
  <c r="D22" i="1"/>
  <c r="D13" i="1"/>
  <c r="D4" i="1"/>
  <c r="D5" i="1"/>
  <c r="E16" i="1"/>
  <c r="C23" i="1"/>
  <c r="C14" i="1"/>
  <c r="C5" i="1"/>
  <c r="E23" i="1" l="1"/>
  <c r="E14" i="1"/>
  <c r="E5" i="1"/>
  <c r="E29" i="1" l="1"/>
  <c r="E25" i="1"/>
  <c r="E7" i="1"/>
  <c r="C22" i="1"/>
  <c r="C13" i="1"/>
  <c r="C4" i="1"/>
  <c r="E22" i="1" l="1"/>
  <c r="E24" i="1" s="1"/>
  <c r="E26" i="1" s="1"/>
  <c r="E4" i="1"/>
  <c r="E13" i="1"/>
  <c r="E15" i="1" l="1"/>
  <c r="E17" i="1" s="1"/>
  <c r="E6" i="1"/>
  <c r="E8" i="1" l="1"/>
  <c r="E28" i="1" s="1"/>
  <c r="E30" i="1" s="1"/>
</calcChain>
</file>

<file path=xl/sharedStrings.xml><?xml version="1.0" encoding="utf-8"?>
<sst xmlns="http://schemas.openxmlformats.org/spreadsheetml/2006/main" count="65" uniqueCount="32">
  <si>
    <t>Data size</t>
  </si>
  <si>
    <t>Sampling</t>
  </si>
  <si>
    <t>Data</t>
  </si>
  <si>
    <t>Subsystem</t>
  </si>
  <si>
    <t>Component</t>
  </si>
  <si>
    <t>(bits)</t>
  </si>
  <si>
    <t>bits/min</t>
  </si>
  <si>
    <t>min in use</t>
  </si>
  <si>
    <t>bits for this mode</t>
  </si>
  <si>
    <t>Payload</t>
  </si>
  <si>
    <t>Maximum Relative Distance</t>
  </si>
  <si>
    <t>Camera</t>
  </si>
  <si>
    <t>Closest Relative Distance</t>
  </si>
  <si>
    <t>FPGA</t>
  </si>
  <si>
    <t>Transition</t>
  </si>
  <si>
    <t>Memory size</t>
  </si>
  <si>
    <t>GB</t>
  </si>
  <si>
    <t>mem</t>
  </si>
  <si>
    <t>usable space with 25% margin</t>
  </si>
  <si>
    <t>Total bits generated</t>
  </si>
  <si>
    <t>fps</t>
  </si>
  <si>
    <t>Value</t>
  </si>
  <si>
    <t>Constraints</t>
  </si>
  <si>
    <t>(Hz)</t>
  </si>
  <si>
    <t>FPS</t>
  </si>
  <si>
    <t>RSK Sampling</t>
  </si>
  <si>
    <t>Transition Sampling</t>
  </si>
  <si>
    <t>ISK Sampling</t>
  </si>
  <si>
    <t>ISKS</t>
  </si>
  <si>
    <t>TS</t>
  </si>
  <si>
    <t>RSKS</t>
  </si>
  <si>
    <t>frame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</si>
</sst>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E+00"/>
    <numFmt numFmtId="165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5" xfId="0" applyBorder="1"/>
    <xf numFmtId="9" fontId="0" fillId="0" borderId="0" xfId="1" applyFont="1"/>
    <xf numFmtId="0" fontId="0" fillId="0" borderId="6" xfId="0" applyBorder="1"/>
    <xf numFmtId="1" fontId="0" fillId="0" borderId="0" xfId="0" applyNumberFormat="1"/>
    <xf numFmtId="1" fontId="0" fillId="0" borderId="0" xfId="0" applyNumberFormat="1" applyFill="1" applyBorder="1"/>
    <xf numFmtId="0" fontId="0" fillId="0" borderId="0" xfId="0" applyFill="1" applyBorder="1"/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/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1" fontId="0" fillId="0" borderId="6" xfId="0" applyNumberFormat="1" applyBorder="1"/>
    <xf numFmtId="164" fontId="0" fillId="0" borderId="6" xfId="0" applyNumberFormat="1" applyBorder="1"/>
    <xf numFmtId="164" fontId="0" fillId="0" borderId="0" xfId="0" applyNumberFormat="1"/>
    <xf numFmtId="165" fontId="0" fillId="0" borderId="0" xfId="0" applyNumberFormat="1"/>
    <xf numFmtId="165" fontId="0" fillId="0" borderId="6" xfId="0" applyNumberFormat="1" applyBorder="1"/>
    <xf numFmtId="0" fontId="0" fillId="0" borderId="13" xfId="0" applyBorder="1"/>
    <xf numFmtId="0" fontId="0" fillId="0" borderId="14" xfId="0" applyBorder="1"/>
    <xf numFmtId="0" fontId="0" fillId="0" borderId="12" xfId="0" applyBorder="1"/>
    <xf numFmtId="0" fontId="0" fillId="0" borderId="15" xfId="0" applyBorder="1"/>
    <xf numFmtId="0" fontId="0" fillId="0" borderId="1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17" xfId="0" applyBorder="1"/>
  </cellXfs>
  <cellStyles count="2">
    <cellStyle name="Normal" xfId="0" builtinId="0"/>
    <cellStyle name="Percent" xfId="1" builtinId="5"/>
  </cellStyles>
  <dxfs count="9"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3" sqref="C3"/>
    </sheetView>
  </sheetViews>
  <sheetFormatPr defaultRowHeight="15" x14ac:dyDescent="0.25"/>
  <cols>
    <col min="1" max="1" width="18.5703125" bestFit="1" customWidth="1"/>
    <col min="2" max="2" width="6.7109375" bestFit="1" customWidth="1"/>
    <col min="4" max="4" width="8.5703125" bestFit="1" customWidth="1"/>
  </cols>
  <sheetData>
    <row r="1" spans="1:5" x14ac:dyDescent="0.25">
      <c r="A1" s="26" t="s">
        <v>22</v>
      </c>
      <c r="B1" s="27"/>
      <c r="C1" s="26" t="s">
        <v>21</v>
      </c>
      <c r="D1" s="29"/>
    </row>
    <row r="2" spans="1:5" x14ac:dyDescent="0.25">
      <c r="A2" s="7" t="s">
        <v>27</v>
      </c>
      <c r="B2" s="7" t="s">
        <v>28</v>
      </c>
      <c r="C2" s="22">
        <v>60</v>
      </c>
      <c r="D2" s="30" t="s">
        <v>31</v>
      </c>
      <c r="E2" s="23"/>
    </row>
    <row r="3" spans="1:5" x14ac:dyDescent="0.25">
      <c r="A3" s="7" t="s">
        <v>26</v>
      </c>
      <c r="B3" s="7" t="s">
        <v>29</v>
      </c>
      <c r="C3" s="23">
        <v>60</v>
      </c>
      <c r="D3" s="24" t="s">
        <v>31</v>
      </c>
    </row>
    <row r="4" spans="1:5" x14ac:dyDescent="0.25">
      <c r="A4" s="7" t="s">
        <v>25</v>
      </c>
      <c r="B4" s="7" t="s">
        <v>30</v>
      </c>
      <c r="C4" s="23">
        <v>60</v>
      </c>
      <c r="D4" s="24" t="s">
        <v>31</v>
      </c>
    </row>
    <row r="5" spans="1:5" x14ac:dyDescent="0.25">
      <c r="A5" s="7" t="s">
        <v>24</v>
      </c>
      <c r="B5" s="7" t="s">
        <v>20</v>
      </c>
      <c r="C5" s="23">
        <v>30</v>
      </c>
      <c r="D5" s="24" t="s">
        <v>20</v>
      </c>
    </row>
    <row r="6" spans="1:5" x14ac:dyDescent="0.25">
      <c r="A6" s="7" t="s">
        <v>15</v>
      </c>
      <c r="B6" s="7" t="s">
        <v>17</v>
      </c>
      <c r="C6" s="25">
        <v>16</v>
      </c>
      <c r="D6" s="5" t="s">
        <v>16</v>
      </c>
    </row>
  </sheetData>
  <mergeCells count="2">
    <mergeCell ref="C1:D1"/>
    <mergeCell ref="A1:B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D24" sqref="D24"/>
    </sheetView>
  </sheetViews>
  <sheetFormatPr defaultRowHeight="15" x14ac:dyDescent="0.25"/>
  <cols>
    <col min="1" max="1" width="10.7109375" bestFit="1" customWidth="1"/>
    <col min="2" max="2" width="20.140625" bestFit="1" customWidth="1"/>
    <col min="5" max="5" width="12" bestFit="1" customWidth="1"/>
    <col min="9" max="9" width="12" bestFit="1" customWidth="1"/>
  </cols>
  <sheetData>
    <row r="1" spans="1:6" ht="15.75" thickBot="1" x14ac:dyDescent="0.3">
      <c r="A1" t="s">
        <v>12</v>
      </c>
    </row>
    <row r="2" spans="1:6" x14ac:dyDescent="0.25">
      <c r="A2" s="1"/>
      <c r="B2" s="2"/>
      <c r="C2" s="3" t="s">
        <v>0</v>
      </c>
      <c r="D2" s="3" t="s">
        <v>1</v>
      </c>
      <c r="E2" s="4" t="s">
        <v>2</v>
      </c>
    </row>
    <row r="3" spans="1:6" x14ac:dyDescent="0.25">
      <c r="A3" s="14" t="s">
        <v>3</v>
      </c>
      <c r="B3" s="15" t="s">
        <v>4</v>
      </c>
      <c r="C3" s="15" t="s">
        <v>5</v>
      </c>
      <c r="D3" s="15" t="s">
        <v>23</v>
      </c>
      <c r="E3" s="16" t="s">
        <v>6</v>
      </c>
    </row>
    <row r="4" spans="1:6" x14ac:dyDescent="0.25">
      <c r="A4" s="28" t="s">
        <v>9</v>
      </c>
      <c r="B4" s="7" t="s">
        <v>11</v>
      </c>
      <c r="C4" s="7">
        <f>9.83*10^6</f>
        <v>9830000</v>
      </c>
      <c r="D4" s="21">
        <f>fps/ISKS</f>
        <v>0.5</v>
      </c>
      <c r="E4" s="18">
        <f>C4*(60*D4)</f>
        <v>294900000</v>
      </c>
      <c r="F4" s="6"/>
    </row>
    <row r="5" spans="1:6" x14ac:dyDescent="0.25">
      <c r="A5" s="28"/>
      <c r="B5" s="7" t="s">
        <v>13</v>
      </c>
      <c r="C5" s="7">
        <f>24*8</f>
        <v>192</v>
      </c>
      <c r="D5" s="7">
        <f>fps</f>
        <v>30</v>
      </c>
      <c r="E5" s="17">
        <f>C5*60*D5</f>
        <v>345600</v>
      </c>
      <c r="F5" s="6"/>
    </row>
    <row r="6" spans="1:6" x14ac:dyDescent="0.25">
      <c r="A6" s="12"/>
      <c r="B6" s="10"/>
      <c r="C6" s="13"/>
      <c r="E6" s="19">
        <f>SUM(E4:E5)</f>
        <v>295245600</v>
      </c>
      <c r="F6" t="s">
        <v>6</v>
      </c>
    </row>
    <row r="7" spans="1:6" x14ac:dyDescent="0.25">
      <c r="A7" s="12"/>
      <c r="B7" s="10"/>
      <c r="C7" s="13"/>
      <c r="E7" s="9">
        <f>180</f>
        <v>180</v>
      </c>
      <c r="F7" t="s">
        <v>7</v>
      </c>
    </row>
    <row r="8" spans="1:6" x14ac:dyDescent="0.25">
      <c r="A8" s="11"/>
      <c r="B8" s="10"/>
      <c r="C8" s="13"/>
      <c r="E8" s="19">
        <f>E7*E6</f>
        <v>53144208000</v>
      </c>
      <c r="F8" t="s">
        <v>8</v>
      </c>
    </row>
    <row r="9" spans="1:6" x14ac:dyDescent="0.25">
      <c r="A9" s="11"/>
      <c r="B9" s="10"/>
      <c r="C9" s="13"/>
      <c r="D9" s="13"/>
    </row>
    <row r="10" spans="1:6" ht="15.75" thickBot="1" x14ac:dyDescent="0.3">
      <c r="A10" t="s">
        <v>14</v>
      </c>
    </row>
    <row r="11" spans="1:6" x14ac:dyDescent="0.25">
      <c r="A11" s="1"/>
      <c r="B11" s="2"/>
      <c r="C11" s="3" t="s">
        <v>0</v>
      </c>
      <c r="D11" s="3" t="s">
        <v>1</v>
      </c>
      <c r="E11" s="4" t="s">
        <v>2</v>
      </c>
    </row>
    <row r="12" spans="1:6" x14ac:dyDescent="0.25">
      <c r="A12" s="14" t="s">
        <v>3</v>
      </c>
      <c r="B12" s="15" t="s">
        <v>4</v>
      </c>
      <c r="C12" s="15" t="s">
        <v>5</v>
      </c>
      <c r="D12" s="15" t="s">
        <v>23</v>
      </c>
      <c r="E12" s="16" t="s">
        <v>6</v>
      </c>
    </row>
    <row r="13" spans="1:6" x14ac:dyDescent="0.25">
      <c r="A13" s="28" t="s">
        <v>9</v>
      </c>
      <c r="B13" s="7" t="s">
        <v>11</v>
      </c>
      <c r="C13" s="7">
        <f>9.83*10^6</f>
        <v>9830000</v>
      </c>
      <c r="D13" s="21">
        <f>fps/TS</f>
        <v>0.5</v>
      </c>
      <c r="E13" s="18">
        <f>C13*(60*D13)</f>
        <v>294900000</v>
      </c>
      <c r="F13" s="6"/>
    </row>
    <row r="14" spans="1:6" x14ac:dyDescent="0.25">
      <c r="A14" s="28"/>
      <c r="B14" s="7" t="s">
        <v>13</v>
      </c>
      <c r="C14" s="7">
        <f>24*8</f>
        <v>192</v>
      </c>
      <c r="D14" s="7">
        <f>fps</f>
        <v>30</v>
      </c>
      <c r="E14" s="17">
        <f>C14*60*D14</f>
        <v>345600</v>
      </c>
      <c r="F14" s="6"/>
    </row>
    <row r="15" spans="1:6" x14ac:dyDescent="0.25">
      <c r="A15" s="12"/>
      <c r="B15" s="10"/>
      <c r="C15" s="13"/>
      <c r="E15" s="19">
        <f>SUM(E13:E14)</f>
        <v>295245600</v>
      </c>
      <c r="F15" t="s">
        <v>6</v>
      </c>
    </row>
    <row r="16" spans="1:6" x14ac:dyDescent="0.25">
      <c r="A16" s="12"/>
      <c r="B16" s="10"/>
      <c r="C16" s="13"/>
      <c r="E16" s="9">
        <f>90*2</f>
        <v>180</v>
      </c>
      <c r="F16" t="s">
        <v>7</v>
      </c>
    </row>
    <row r="17" spans="1:6" x14ac:dyDescent="0.25">
      <c r="A17" s="11"/>
      <c r="B17" s="10"/>
      <c r="C17" s="13"/>
      <c r="E17" s="19">
        <f>E16*E15</f>
        <v>53144208000</v>
      </c>
      <c r="F17" t="s">
        <v>8</v>
      </c>
    </row>
    <row r="19" spans="1:6" ht="15.75" thickBot="1" x14ac:dyDescent="0.3">
      <c r="A19" t="s">
        <v>10</v>
      </c>
    </row>
    <row r="20" spans="1:6" x14ac:dyDescent="0.25">
      <c r="A20" s="1"/>
      <c r="B20" s="2"/>
      <c r="C20" s="3" t="s">
        <v>0</v>
      </c>
      <c r="D20" s="3" t="s">
        <v>1</v>
      </c>
      <c r="E20" s="4" t="s">
        <v>2</v>
      </c>
    </row>
    <row r="21" spans="1:6" x14ac:dyDescent="0.25">
      <c r="A21" s="14" t="s">
        <v>3</v>
      </c>
      <c r="B21" s="15" t="s">
        <v>4</v>
      </c>
      <c r="C21" s="15" t="s">
        <v>5</v>
      </c>
      <c r="D21" s="15" t="s">
        <v>23</v>
      </c>
      <c r="E21" s="16" t="s">
        <v>6</v>
      </c>
    </row>
    <row r="22" spans="1:6" x14ac:dyDescent="0.25">
      <c r="A22" s="28" t="s">
        <v>9</v>
      </c>
      <c r="B22" s="7" t="s">
        <v>11</v>
      </c>
      <c r="C22" s="7">
        <f>9.83*10^6</f>
        <v>9830000</v>
      </c>
      <c r="D22" s="21">
        <f>fps/RSKS</f>
        <v>0.5</v>
      </c>
      <c r="E22" s="18">
        <f>C22*(60*D22)</f>
        <v>294900000</v>
      </c>
      <c r="F22" s="6"/>
    </row>
    <row r="23" spans="1:6" x14ac:dyDescent="0.25">
      <c r="A23" s="28"/>
      <c r="B23" s="7" t="s">
        <v>13</v>
      </c>
      <c r="C23" s="7">
        <f>24*8</f>
        <v>192</v>
      </c>
      <c r="D23" s="7">
        <f>fps</f>
        <v>30</v>
      </c>
      <c r="E23" s="17">
        <f>C23*60*D23</f>
        <v>345600</v>
      </c>
      <c r="F23" s="6"/>
    </row>
    <row r="24" spans="1:6" x14ac:dyDescent="0.25">
      <c r="A24" s="12"/>
      <c r="B24" s="10"/>
      <c r="C24" s="13"/>
      <c r="E24" s="19">
        <f>SUM(E22:E23)</f>
        <v>295245600</v>
      </c>
      <c r="F24" t="s">
        <v>6</v>
      </c>
    </row>
    <row r="25" spans="1:6" x14ac:dyDescent="0.25">
      <c r="A25" s="12"/>
      <c r="B25" s="10"/>
      <c r="C25" s="13"/>
      <c r="E25" s="9">
        <f>90</f>
        <v>90</v>
      </c>
      <c r="F25" t="s">
        <v>7</v>
      </c>
    </row>
    <row r="26" spans="1:6" x14ac:dyDescent="0.25">
      <c r="A26" s="11"/>
      <c r="B26" s="10"/>
      <c r="C26" s="13"/>
      <c r="E26" s="19">
        <f>E25*E24</f>
        <v>26572104000</v>
      </c>
      <c r="F26" t="s">
        <v>8</v>
      </c>
    </row>
    <row r="28" spans="1:6" x14ac:dyDescent="0.25">
      <c r="E28" s="19">
        <f>SUM(E8,E15,E26)</f>
        <v>80011557600</v>
      </c>
      <c r="F28" t="s">
        <v>19</v>
      </c>
    </row>
    <row r="29" spans="1:6" x14ac:dyDescent="0.25">
      <c r="E29" s="8">
        <f>mem-(mem*0.25)</f>
        <v>12</v>
      </c>
      <c r="F29" t="s">
        <v>18</v>
      </c>
    </row>
    <row r="30" spans="1:6" x14ac:dyDescent="0.25">
      <c r="E30" s="20">
        <f>0.125*E28*(10^-9)</f>
        <v>10.0014447</v>
      </c>
      <c r="F30" t="s">
        <v>16</v>
      </c>
    </row>
  </sheetData>
  <mergeCells count="3">
    <mergeCell ref="A4:A5"/>
    <mergeCell ref="A13:A14"/>
    <mergeCell ref="A22:A23"/>
  </mergeCells>
  <conditionalFormatting sqref="E7 C4:E5">
    <cfRule type="cellIs" dxfId="8" priority="13" operator="equal">
      <formula>0</formula>
    </cfRule>
  </conditionalFormatting>
  <conditionalFormatting sqref="E16 D14:E14 C13:D13">
    <cfRule type="cellIs" dxfId="7" priority="12" operator="equal">
      <formula>0</formula>
    </cfRule>
  </conditionalFormatting>
  <conditionalFormatting sqref="E25 D23:E23 C22:D22">
    <cfRule type="cellIs" dxfId="6" priority="11" operator="equal">
      <formula>0</formula>
    </cfRule>
  </conditionalFormatting>
  <conditionalFormatting sqref="E13">
    <cfRule type="cellIs" dxfId="5" priority="10" operator="equal">
      <formula>0</formula>
    </cfRule>
  </conditionalFormatting>
  <conditionalFormatting sqref="E22">
    <cfRule type="cellIs" dxfId="4" priority="9" operator="equal">
      <formula>0</formula>
    </cfRule>
  </conditionalFormatting>
  <conditionalFormatting sqref="E30">
    <cfRule type="cellIs" dxfId="3" priority="3" operator="greaterThan">
      <formula>$E$29</formula>
    </cfRule>
    <cfRule type="cellIs" dxfId="2" priority="4" operator="lessThan">
      <formula>$E$29</formula>
    </cfRule>
  </conditionalFormatting>
  <conditionalFormatting sqref="C14">
    <cfRule type="cellIs" dxfId="1" priority="2" operator="equal">
      <formula>0</formula>
    </cfRule>
  </conditionalFormatting>
  <conditionalFormatting sqref="C23">
    <cfRule type="cellIs" dxfId="0" priority="1" operator="equal">
      <formula>0</formula>
    </cfRule>
  </conditionalFormatting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9</vt:i4>
      </vt:variant>
    </vt:vector>
  </HeadingPairs>
  <TitlesOfParts>
    <vt:vector size="11" baseType="lpstr">
      <vt:lpstr>Assumptions</vt:lpstr>
      <vt:lpstr>Data Budget</vt:lpstr>
      <vt:lpstr>f_save</vt:lpstr>
      <vt:lpstr>fps</vt:lpstr>
      <vt:lpstr>IFPS</vt:lpstr>
      <vt:lpstr>ISKS</vt:lpstr>
      <vt:lpstr>mem</vt:lpstr>
      <vt:lpstr>RFPS</vt:lpstr>
      <vt:lpstr>RSKS</vt:lpstr>
      <vt:lpstr>TFPS</vt:lpstr>
      <vt:lpstr>TS</vt:lpstr>
    </vt:vector>
  </TitlesOfParts>
  <Company>Saint Louis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LEO</dc:creator>
  <cp:lastModifiedBy>MR LEO</cp:lastModifiedBy>
  <dcterms:created xsi:type="dcterms:W3CDTF">2014-04-22T02:14:51Z</dcterms:created>
  <dcterms:modified xsi:type="dcterms:W3CDTF">2014-04-23T02:40:45Z</dcterms:modified>
</cp:coreProperties>
</file>