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DataAnalaysis\"/>
    </mc:Choice>
  </mc:AlternateContent>
  <xr:revisionPtr revIDLastSave="0" documentId="13_ncr:1_{54F9B7C0-84AA-43A4-9DB4-E5C48685513B}" xr6:coauthVersionLast="47" xr6:coauthVersionMax="47" xr10:uidLastSave="{00000000-0000-0000-0000-000000000000}"/>
  <bookViews>
    <workbookView xWindow="-108" yWindow="-108" windowWidth="23256" windowHeight="12456" activeTab="2" xr2:uid="{9F4B64C4-18CB-48D5-9F34-A274A546D94E}"/>
  </bookViews>
  <sheets>
    <sheet name="supermarket_sales" sheetId="1" r:id="rId1"/>
    <sheet name="Sheet1" sheetId="2" r:id="rId2"/>
    <sheet name="Sheet2" sheetId="3" r:id="rId3"/>
  </sheets>
  <definedNames>
    <definedName name="_xlnm._FilterDatabase" localSheetId="0" hidden="1">supermarket_sales!$A$1:$Q$1001</definedName>
    <definedName name="Alaa">#REF!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I18" i="3"/>
  <c r="M8" i="3"/>
  <c r="K8" i="3"/>
  <c r="I8" i="3"/>
  <c r="G8" i="3"/>
  <c r="P8" i="2"/>
  <c r="N8" i="2"/>
  <c r="L8" i="2"/>
  <c r="I8" i="2"/>
  <c r="F8" i="2"/>
  <c r="U27" i="1"/>
  <c r="U26" i="1"/>
  <c r="U25" i="1"/>
  <c r="U22" i="1"/>
  <c r="U21" i="1"/>
  <c r="U20" i="1"/>
  <c r="U16" i="1"/>
  <c r="U17" i="1"/>
  <c r="V15" i="1"/>
  <c r="U15" i="1"/>
  <c r="U10" i="1"/>
  <c r="U9" i="1"/>
  <c r="U8" i="1"/>
  <c r="U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U3" i="1" s="1"/>
  <c r="U4" i="1" l="1"/>
</calcChain>
</file>

<file path=xl/sharedStrings.xml><?xml version="1.0" encoding="utf-8"?>
<sst xmlns="http://schemas.openxmlformats.org/spreadsheetml/2006/main" count="7101" uniqueCount="1074">
  <si>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</si>
  <si>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</si>
  <si>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</si>
  <si>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</si>
  <si>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</si>
  <si>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</si>
  <si>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</si>
  <si>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</si>
  <si>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</si>
  <si>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Sales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</si>
  <si>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</si>
  <si>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</si>
  <si>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</si>
  <si>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</si>
  <si>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</si>
  <si>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</si>
  <si>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</si>
  <si>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</si>
  <si>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</si>
  <si>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</si>
  <si>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</si>
  <si>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</si>
  <si>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</si>
  <si>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</si>
  <si>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</si>
  <si>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</si>
  <si>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</si>
  <si>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</si>
  <si>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</si>
  <si>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</si>
  <si>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</si>
  <si>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</si>
  <si>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</si>
  <si>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</si>
  <si>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</si>
  <si>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</si>
  <si>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</si>
  <si>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</si>
  <si>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</si>
  <si>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</si>
  <si>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</si>
  <si>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</si>
  <si>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</si>
  <si>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</si>
  <si>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</si>
  <si>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</si>
  <si>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</si>
  <si>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</si>
  <si>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</si>
  <si>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</si>
  <si>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</si>
  <si>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</si>
  <si>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</si>
  <si>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</si>
  <si>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</si>
  <si>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</si>
  <si>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</si>
  <si>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</si>
  <si>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</si>
  <si>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</si>
  <si>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</si>
  <si>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</si>
  <si>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</si>
  <si>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</si>
  <si>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</si>
  <si>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</si>
  <si>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</si>
  <si>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</si>
  <si>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</si>
  <si>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</si>
  <si>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</si>
  <si>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</si>
  <si>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</si>
  <si>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</si>
  <si>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</si>
  <si>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</si>
  <si>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</si>
  <si>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</si>
  <si>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</si>
  <si>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</si>
  <si>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</si>
  <si>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</si>
  <si>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</si>
  <si>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</si>
  <si>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</si>
  <si>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</si>
  <si>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</si>
  <si>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</si>
  <si>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</si>
  <si>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</si>
  <si>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</si>
  <si>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</si>
  <si>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</si>
  <si>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</si>
  <si>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</si>
  <si>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</si>
  <si>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</si>
  <si>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</si>
  <si>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</si>
  <si>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</si>
  <si>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</si>
  <si>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</si>
  <si>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</si>
  <si>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</si>
  <si>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</si>
  <si>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</si>
  <si>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</si>
  <si>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</si>
  <si>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</si>
  <si>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</si>
  <si>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</si>
  <si>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</si>
  <si>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</si>
  <si>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</si>
  <si>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</si>
  <si>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</si>
  <si>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</si>
  <si>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</si>
  <si>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</si>
  <si>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</si>
  <si>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</si>
  <si>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</si>
  <si>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</si>
  <si>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</si>
  <si>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</si>
  <si>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</si>
  <si>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</si>
  <si>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</si>
  <si>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</si>
  <si>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</si>
  <si>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</si>
  <si>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</si>
  <si>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</si>
  <si>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</si>
  <si>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</si>
  <si>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</si>
  <si>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</si>
  <si>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</si>
  <si>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</si>
  <si>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</si>
  <si>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</si>
  <si>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</si>
  <si>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</si>
  <si>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</si>
  <si>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</si>
  <si>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</si>
  <si>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</si>
  <si>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</si>
  <si>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</si>
  <si>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</si>
  <si>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</si>
  <si>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</si>
  <si>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</si>
  <si>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</si>
  <si>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</si>
  <si>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</si>
  <si>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</si>
  <si>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</si>
  <si>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</si>
  <si>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</si>
  <si>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</si>
  <si>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</si>
  <si>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</si>
  <si>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</si>
  <si>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</si>
  <si>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</si>
  <si>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</si>
  <si>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</si>
  <si>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</si>
  <si>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</si>
  <si>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</si>
  <si>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</si>
  <si>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</si>
  <si>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</si>
  <si>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</si>
  <si>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</si>
  <si>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</si>
  <si>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Male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</si>
  <si>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</si>
  <si>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</si>
  <si>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</si>
  <si>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</si>
  <si>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</si>
  <si>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</si>
  <si>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</si>
  <si>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</si>
  <si>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</si>
  <si>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</si>
  <si>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</si>
  <si>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</si>
  <si>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</si>
  <si>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</si>
  <si>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</si>
  <si>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</si>
  <si>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</si>
  <si>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</si>
  <si>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</si>
  <si>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</si>
  <si>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</si>
  <si>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</si>
  <si>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</si>
  <si>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</si>
  <si>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</si>
  <si>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</si>
  <si>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</si>
  <si>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</si>
  <si>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</si>
  <si>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</si>
  <si>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</si>
  <si>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</si>
  <si>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</si>
  <si>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</si>
  <si>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</si>
  <si>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</si>
  <si>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</si>
  <si>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</si>
  <si>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</si>
  <si>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</si>
  <si>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</si>
  <si>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</si>
  <si>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</si>
  <si>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</si>
  <si>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</si>
  <si>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</si>
  <si>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</si>
  <si>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</si>
  <si>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</si>
  <si>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</si>
  <si>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</si>
  <si>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</si>
  <si>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</si>
  <si>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</si>
  <si>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</si>
  <si>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</si>
  <si>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</si>
  <si>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</si>
  <si>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</si>
  <si>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</si>
  <si>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</si>
  <si>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</si>
  <si>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</si>
  <si>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</si>
  <si>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</si>
  <si>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</si>
  <si>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</si>
  <si>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</si>
  <si>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</si>
  <si>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</si>
  <si>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</si>
  <si>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</si>
  <si>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</si>
  <si>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</si>
  <si>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</si>
  <si>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</si>
  <si>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</si>
  <si>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</si>
  <si>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</si>
  <si>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</si>
  <si>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</si>
  <si>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</si>
  <si>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</si>
  <si>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</si>
  <si>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</si>
  <si>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</si>
  <si>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</si>
  <si>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</si>
  <si>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</si>
  <si>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</si>
  <si>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</si>
  <si>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</si>
  <si>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</si>
  <si>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</si>
  <si>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</si>
  <si>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</si>
  <si>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</si>
  <si>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</si>
  <si>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</si>
  <si>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</si>
  <si>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</si>
  <si>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</si>
  <si>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</si>
  <si>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</si>
  <si>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</si>
  <si>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</si>
  <si>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</si>
  <si>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</si>
  <si>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</si>
  <si>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</si>
  <si>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</si>
  <si>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</si>
  <si>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</si>
  <si>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</si>
  <si>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</si>
  <si>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</si>
  <si>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</si>
  <si>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</si>
  <si>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</si>
  <si>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</si>
  <si>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</si>
  <si>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</si>
  <si>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</si>
  <si>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</si>
  <si>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</si>
  <si>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</si>
  <si>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</si>
  <si>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</si>
  <si>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</si>
  <si>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</si>
  <si>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</si>
  <si>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</si>
  <si>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</si>
  <si>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</si>
  <si>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</si>
  <si>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</si>
  <si>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</si>
  <si>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</si>
  <si>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</si>
  <si>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</si>
  <si>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</si>
  <si>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</si>
  <si>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</si>
  <si>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</si>
  <si>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</si>
  <si>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</si>
  <si>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</si>
  <si>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</si>
  <si>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</si>
  <si>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</si>
  <si>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</si>
  <si>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</si>
  <si>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</si>
  <si>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</si>
  <si>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</si>
  <si>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</si>
  <si>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</si>
  <si>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</si>
  <si>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</si>
  <si>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</si>
  <si>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</si>
  <si>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</si>
  <si>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</si>
  <si>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</si>
  <si>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</si>
  <si>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</si>
  <si>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</si>
  <si>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</si>
  <si>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</si>
  <si>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</si>
  <si>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</si>
  <si>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</si>
  <si>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</si>
  <si>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</si>
  <si>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</si>
  <si>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</si>
  <si>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</si>
  <si>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</si>
  <si>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</si>
  <si>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</si>
  <si>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</si>
  <si>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</si>
  <si>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</si>
  <si>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</si>
  <si>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</si>
  <si>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</si>
  <si>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</si>
  <si>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</si>
  <si>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</si>
  <si>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</si>
  <si>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</si>
  <si>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</si>
  <si>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</si>
  <si>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</si>
  <si>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</si>
  <si>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</si>
  <si>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</si>
  <si>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</si>
  <si>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</si>
  <si>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</si>
  <si>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</si>
  <si>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</si>
  <si>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</si>
  <si>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</si>
  <si>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</si>
  <si>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</si>
  <si>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</si>
  <si>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</si>
  <si>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</si>
  <si>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</si>
  <si>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</si>
  <si>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</si>
  <si>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</si>
  <si>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</si>
  <si>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</si>
  <si>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</si>
  <si>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</si>
  <si>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</si>
  <si>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</si>
  <si>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</si>
  <si>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</si>
  <si>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</si>
  <si>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</si>
  <si>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</si>
  <si>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</si>
  <si>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</si>
  <si>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</si>
  <si>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</si>
  <si>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</si>
  <si>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</si>
  <si>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</si>
  <si>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</si>
  <si>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</si>
  <si>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</si>
  <si>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</si>
  <si>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</si>
  <si>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</si>
  <si>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</si>
  <si>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</si>
  <si>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</si>
  <si>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</si>
  <si>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</si>
  <si>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</si>
  <si>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</si>
  <si>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</si>
  <si>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</si>
  <si>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</si>
  <si>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</si>
  <si>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</si>
  <si>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</si>
  <si>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</si>
  <si>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</si>
  <si>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</si>
  <si>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</si>
  <si>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</si>
  <si>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</si>
  <si>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</si>
  <si>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</si>
  <si>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</si>
  <si>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</si>
  <si>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</si>
  <si>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</si>
  <si>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</si>
  <si>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</si>
  <si>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</si>
  <si>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</si>
  <si>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</si>
  <si>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</si>
  <si>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</si>
  <si>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</si>
  <si>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</si>
  <si>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</si>
  <si>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</si>
  <si>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</si>
  <si>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</si>
  <si>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</si>
  <si>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</si>
  <si>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</si>
  <si>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</si>
  <si>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</si>
  <si>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</si>
  <si>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</si>
  <si>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</si>
  <si>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</si>
  <si>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</si>
  <si>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</si>
  <si>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</si>
  <si>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</si>
  <si>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</si>
  <si>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</si>
  <si>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</si>
  <si>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</si>
  <si>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</si>
  <si>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</si>
  <si>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</si>
  <si>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</si>
  <si>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</si>
  <si>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</si>
  <si>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</si>
  <si>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</si>
  <si>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</si>
  <si>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</si>
  <si>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</si>
  <si>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</si>
  <si>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</si>
  <si>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</si>
  <si>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</si>
  <si>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</si>
  <si>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</si>
  <si>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</si>
  <si>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</si>
  <si>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</si>
  <si>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</si>
  <si>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</si>
  <si>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</si>
  <si>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</si>
  <si>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</si>
  <si>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</si>
  <si>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</si>
  <si>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</si>
  <si>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</si>
  <si>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</si>
  <si>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</si>
  <si>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</si>
  <si>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</si>
  <si>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</si>
  <si>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</si>
  <si>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</si>
  <si>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</si>
  <si>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</si>
  <si>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</si>
  <si>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</si>
  <si>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</si>
  <si>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</si>
  <si>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</si>
  <si>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</si>
  <si>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</si>
  <si>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</si>
  <si>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</si>
  <si>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</si>
  <si>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</si>
  <si>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</si>
  <si>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</si>
  <si>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</si>
  <si>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</si>
  <si>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</si>
  <si>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</si>
  <si>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</si>
  <si>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</si>
  <si>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</si>
  <si>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</si>
  <si>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</si>
  <si>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</si>
  <si>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</si>
  <si>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</si>
  <si>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</si>
  <si>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</si>
  <si>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</si>
  <si>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</si>
  <si>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</si>
  <si>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</si>
  <si>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</si>
  <si>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</si>
  <si>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</si>
  <si>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</si>
  <si>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</si>
  <si>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</si>
  <si>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</si>
  <si>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</si>
  <si>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</si>
  <si>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</si>
  <si>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</si>
  <si>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</si>
  <si>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</si>
  <si>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</si>
  <si>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</si>
  <si>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</si>
  <si>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</si>
  <si>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</si>
  <si>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</si>
  <si>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</si>
  <si>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</si>
  <si>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</si>
  <si>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</si>
  <si>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</si>
  <si>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</si>
  <si>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</si>
  <si>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</si>
  <si>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</si>
  <si>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</si>
  <si>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</si>
  <si>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</si>
  <si>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</si>
  <si>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</si>
  <si>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</si>
  <si>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</si>
  <si>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</si>
  <si>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</si>
  <si>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</si>
  <si>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</si>
  <si>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</si>
  <si>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</si>
  <si>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</si>
  <si>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</si>
  <si>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</si>
  <si>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</si>
  <si>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</si>
  <si>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</si>
  <si>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</si>
  <si>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</si>
  <si>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</si>
  <si>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</si>
  <si>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</si>
  <si>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</si>
  <si>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</si>
  <si>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</si>
  <si>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</si>
  <si>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</si>
  <si>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</si>
  <si>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</si>
  <si>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</si>
  <si>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</si>
  <si>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</si>
  <si>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</si>
  <si>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</si>
  <si>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</si>
  <si>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</si>
  <si>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</si>
  <si>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</si>
  <si>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</si>
  <si>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</si>
  <si>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</si>
  <si>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</si>
  <si>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</si>
  <si>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</si>
  <si>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</si>
  <si>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</si>
  <si>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</si>
  <si>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</si>
  <si>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</si>
  <si>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</si>
  <si>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</si>
  <si>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</si>
  <si>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</si>
  <si>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</si>
  <si>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</si>
  <si>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</si>
  <si>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</si>
  <si>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</si>
  <si>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</si>
  <si>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</si>
  <si>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</si>
  <si>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</si>
  <si>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</si>
  <si>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</si>
  <si>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</si>
  <si>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</si>
  <si>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</si>
  <si>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</si>
  <si>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</si>
  <si>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</si>
  <si>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</si>
  <si>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</si>
  <si>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</si>
  <si>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</si>
  <si>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</si>
  <si>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</si>
  <si>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</si>
  <si>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</si>
  <si>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</si>
  <si>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</si>
  <si>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</si>
  <si>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</si>
  <si>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</si>
  <si>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</si>
  <si>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</si>
  <si>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</si>
  <si>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</si>
  <si>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</si>
  <si>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</si>
  <si>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</si>
  <si>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</si>
  <si>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</si>
  <si>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</si>
  <si>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</si>
  <si>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</si>
  <si>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</si>
  <si>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</si>
  <si>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</si>
  <si>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</si>
  <si>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</si>
  <si>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</si>
  <si>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</si>
  <si>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</si>
  <si>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</si>
  <si>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</si>
  <si>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</si>
  <si>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</si>
  <si>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</si>
  <si>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</si>
  <si>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</si>
  <si>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</si>
  <si>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</si>
  <si>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</si>
  <si>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</si>
  <si>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</si>
  <si>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</si>
  <si>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</si>
  <si>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</si>
  <si>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</si>
  <si>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</si>
  <si>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</si>
  <si>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</si>
  <si>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</si>
  <si>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</si>
  <si>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</si>
  <si>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</si>
  <si>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</si>
  <si>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</si>
  <si>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</si>
  <si>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</si>
  <si>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</si>
  <si>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</si>
  <si>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</si>
  <si>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</si>
  <si>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</si>
  <si>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</si>
  <si>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</si>
  <si>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</si>
  <si>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</si>
  <si>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</si>
  <si>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</si>
  <si>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</si>
  <si>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</si>
  <si>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</si>
  <si>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</si>
  <si>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</si>
  <si>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</si>
  <si>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</si>
  <si>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</si>
  <si>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</si>
  <si>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</si>
  <si>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</si>
  <si>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</si>
  <si>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</si>
  <si>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</si>
  <si>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</si>
  <si>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</si>
  <si>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</si>
  <si>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</si>
  <si>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</si>
  <si>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</si>
  <si>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</si>
  <si>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</si>
  <si>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</si>
  <si>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</si>
  <si>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</si>
  <si>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</si>
  <si>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</si>
  <si>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</si>
  <si>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</si>
  <si>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</si>
  <si>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</si>
  <si>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</si>
  <si>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</si>
  <si>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</si>
  <si>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</si>
  <si>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</si>
  <si>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</si>
  <si>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</si>
  <si>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</si>
  <si>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</si>
  <si>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</si>
  <si>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</si>
  <si>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</si>
  <si>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</si>
  <si>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</si>
  <si>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</si>
  <si>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</si>
  <si>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</si>
  <si>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</si>
  <si>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</si>
  <si>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</si>
  <si>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</si>
  <si>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</si>
  <si>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</si>
  <si>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</si>
  <si>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</si>
  <si>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</si>
  <si>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</si>
  <si>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</si>
  <si>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</si>
  <si>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</si>
  <si>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</si>
  <si>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</si>
  <si>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</si>
  <si>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</si>
  <si>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</si>
  <si>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</si>
  <si>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</si>
  <si>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</si>
  <si>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</si>
  <si>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</si>
  <si>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</si>
  <si>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</si>
  <si>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</si>
  <si>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</si>
  <si>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</si>
  <si>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</si>
  <si>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</si>
  <si>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</si>
  <si>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</si>
  <si>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</si>
  <si>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</si>
  <si>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</si>
  <si>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</si>
  <si>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</si>
  <si>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</si>
  <si>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</si>
  <si>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</si>
  <si>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</si>
  <si>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</si>
  <si>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</si>
  <si>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</si>
  <si>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</si>
  <si>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</si>
  <si>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</si>
  <si>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</si>
  <si>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</si>
  <si>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</si>
  <si>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</si>
  <si>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</si>
  <si>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</si>
  <si>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</si>
  <si>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</si>
  <si>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</si>
  <si>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</si>
  <si>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</si>
  <si>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</si>
  <si>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</si>
  <si>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</si>
  <si>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</si>
  <si>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</si>
  <si>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</si>
  <si>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</si>
  <si>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</si>
  <si>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</si>
  <si>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</si>
  <si>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</si>
  <si>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</si>
  <si>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</si>
  <si>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</si>
  <si>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</si>
  <si>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</si>
  <si>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</si>
  <si>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</si>
  <si>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</si>
  <si>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</si>
  <si>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</si>
  <si>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</si>
  <si>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</si>
  <si>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</si>
  <si>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</si>
  <si>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</si>
  <si>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</si>
  <si>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</si>
  <si>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</si>
  <si>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</si>
  <si>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</si>
  <si>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</si>
  <si>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</si>
  <si>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</si>
  <si>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</si>
  <si>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</si>
  <si>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</si>
  <si>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</si>
  <si>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</si>
  <si>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</si>
  <si>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</si>
  <si>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</si>
  <si>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</si>
  <si>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</si>
  <si>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</si>
  <si>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</si>
  <si>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</si>
  <si>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</si>
  <si>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</si>
  <si>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</si>
  <si>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</si>
  <si>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</si>
  <si>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</si>
  <si>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</si>
  <si>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</si>
  <si>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</si>
  <si>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</si>
  <si>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</si>
  <si>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</si>
  <si>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</si>
  <si>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</si>
  <si>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</si>
  <si>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</si>
  <si>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</si>
  <si>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</si>
  <si>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</si>
  <si>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</si>
  <si>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</si>
  <si>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</si>
  <si>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</si>
  <si>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</si>
  <si>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</si>
  <si>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</si>
  <si>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</si>
  <si>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</si>
  <si>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</si>
  <si>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</si>
  <si>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</si>
  <si>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</si>
  <si>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</si>
  <si>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</si>
  <si>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</si>
  <si>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</si>
  <si>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</si>
  <si>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</si>
  <si>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</si>
  <si>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</si>
  <si>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</si>
  <si>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</si>
  <si>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</si>
  <si>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</si>
  <si>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</si>
  <si>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</si>
  <si>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</si>
  <si>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</si>
  <si>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</si>
  <si>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</si>
  <si>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</si>
  <si>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</si>
  <si>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</si>
  <si>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</si>
  <si>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</si>
  <si>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</si>
  <si>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</si>
  <si>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</si>
  <si>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</si>
  <si>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</si>
  <si>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</si>
  <si>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</si>
  <si>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</si>
  <si>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</si>
  <si>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</si>
  <si>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</si>
  <si>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</si>
  <si>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</si>
  <si>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</si>
  <si>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</si>
  <si>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</si>
  <si>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</si>
  <si>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</si>
  <si>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</si>
  <si>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</si>
  <si>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</si>
  <si>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</si>
  <si>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</si>
  <si>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</si>
  <si>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</si>
  <si>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</si>
  <si>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</si>
  <si>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</si>
  <si>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</si>
  <si>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</si>
  <si>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</si>
  <si>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</si>
  <si>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</si>
  <si>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</si>
  <si>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</si>
  <si>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</si>
  <si>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</si>
  <si>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</si>
  <si>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</si>
  <si>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</si>
  <si>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</si>
  <si>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</si>
  <si>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</si>
  <si>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</si>
  <si>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</si>
  <si>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</si>
  <si>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</si>
  <si>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</si>
  <si>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</si>
  <si>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</si>
  <si>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</si>
  <si>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</si>
  <si>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</si>
  <si>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</si>
  <si>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</si>
  <si>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</si>
  <si>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</si>
  <si>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</si>
  <si>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</si>
  <si>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</si>
  <si>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</si>
  <si>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</si>
  <si>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</si>
  <si>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</si>
  <si>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</si>
  <si>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</si>
  <si>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</si>
  <si>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</si>
  <si>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</si>
  <si>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</si>
  <si>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</si>
  <si>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</si>
  <si>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</si>
  <si>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</si>
  <si>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</si>
  <si>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</si>
  <si>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</si>
  <si>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</si>
  <si>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</si>
  <si>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</si>
  <si>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</si>
  <si>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</si>
  <si>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</si>
  <si>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</si>
  <si>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</si>
  <si>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</si>
  <si>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</si>
  <si>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</si>
  <si>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</si>
  <si>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</si>
  <si>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</si>
  <si>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</si>
  <si>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</si>
  <si>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</si>
  <si>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</si>
  <si>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</si>
  <si>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</si>
  <si>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</si>
  <si>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</si>
  <si>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</si>
  <si>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</si>
  <si>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</si>
  <si>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</si>
  <si>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</si>
  <si>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</si>
  <si>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</si>
  <si>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</si>
  <si>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</si>
  <si>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</si>
  <si>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</si>
  <si>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</si>
  <si>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</si>
  <si>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</si>
  <si>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</si>
  <si>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</si>
  <si>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</si>
  <si>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</si>
  <si>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</si>
  <si>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females sales</t>
  </si>
  <si>
    <t xml:space="preserve">total sales </t>
  </si>
  <si>
    <t xml:space="preserve">female member sales </t>
  </si>
  <si>
    <t>sum</t>
  </si>
  <si>
    <t>sumif</t>
  </si>
  <si>
    <t>sumifs</t>
  </si>
  <si>
    <t xml:space="preserve">average </t>
  </si>
  <si>
    <t xml:space="preserve">averageif </t>
  </si>
  <si>
    <t xml:space="preserve">averageifs </t>
  </si>
  <si>
    <t xml:space="preserve">count </t>
  </si>
  <si>
    <t xml:space="preserve">countif </t>
  </si>
  <si>
    <t>countfis</t>
  </si>
  <si>
    <t xml:space="preserve">avrage sales </t>
  </si>
  <si>
    <t xml:space="preserve">avrage sales female </t>
  </si>
  <si>
    <t xml:space="preserve">avg female member sales </t>
  </si>
  <si>
    <t xml:space="preserve">count all data </t>
  </si>
  <si>
    <t>count of female</t>
  </si>
  <si>
    <t xml:space="preserve">count of female member </t>
  </si>
  <si>
    <t>max</t>
  </si>
  <si>
    <t>maxifs</t>
  </si>
  <si>
    <t xml:space="preserve">max sales </t>
  </si>
  <si>
    <t xml:space="preserve">max female </t>
  </si>
  <si>
    <t xml:space="preserve">max of female member </t>
  </si>
  <si>
    <t>min</t>
  </si>
  <si>
    <t>minifs</t>
  </si>
  <si>
    <t xml:space="preserve">min sales </t>
  </si>
  <si>
    <t xml:space="preserve">min female </t>
  </si>
  <si>
    <t xml:space="preserve">min of female member </t>
  </si>
  <si>
    <t>Sales Report</t>
  </si>
  <si>
    <t>Total Sales</t>
  </si>
  <si>
    <t>Average Sales</t>
  </si>
  <si>
    <t>Max Sales</t>
  </si>
  <si>
    <t>Min of Sales</t>
  </si>
  <si>
    <t>#Orders</t>
  </si>
  <si>
    <t>Grand Total</t>
  </si>
  <si>
    <t>Branches</t>
  </si>
  <si>
    <t># Orders</t>
  </si>
  <si>
    <t>Product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</si>
</sst>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9" x14ac:knownFonts="1">
    <font>
      <sz val="11"/>
      <color theme="1"/>
      <name val="Arial"/>
      <family val="2"/>
      <scheme val="minor"/>
    </font>
    <font>
      <b/>
      <sz val="11"/>
      <color rgb="FFC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24"/>
      <color rgb="FFC00000"/>
      <name val="Comic Sans MS"/>
      <family val="4"/>
    </font>
    <font>
      <b/>
      <sz val="11"/>
      <color rgb="FFFFFFFF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26"/>
      <color rgb="FFC00000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156082"/>
        <bgColor rgb="FF156082"/>
      </patternFill>
    </fill>
    <fill>
      <patternFill patternType="solid">
        <fgColor theme="0"/>
        <bgColor rgb="FF15608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rgb="FF156082"/>
      </right>
      <top style="thin">
        <color rgb="FF156082"/>
      </top>
      <bottom/>
      <diagonal/>
    </border>
    <border>
      <left/>
      <right style="thin">
        <color rgb="FF156082"/>
      </right>
      <top style="thin">
        <color rgb="FF156082"/>
      </top>
      <bottom style="thin">
        <color rgb="FF15608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rgb="FF156082"/>
      </top>
      <bottom/>
      <diagonal/>
    </border>
    <border>
      <left/>
      <right style="medium">
        <color indexed="64"/>
      </right>
      <top style="thin">
        <color rgb="FF156082"/>
      </top>
      <bottom/>
      <diagonal/>
    </border>
    <border>
      <left style="medium">
        <color indexed="64"/>
      </left>
      <right/>
      <top style="thin">
        <color rgb="FF156082"/>
      </top>
      <bottom style="medium">
        <color indexed="64"/>
      </bottom>
      <diagonal/>
    </border>
    <border>
      <left/>
      <right style="medium">
        <color indexed="64"/>
      </right>
      <top style="thin">
        <color rgb="FF156082"/>
      </top>
      <bottom style="medium">
        <color indexed="64"/>
      </bottom>
      <diagonal/>
    </border>
    <border>
      <left/>
      <right style="thin">
        <color rgb="FF156082"/>
      </right>
      <top style="medium">
        <color indexed="64"/>
      </top>
      <bottom/>
      <diagonal/>
    </border>
    <border>
      <left style="thin">
        <color rgb="FF156082"/>
      </left>
      <right style="medium">
        <color indexed="64"/>
      </right>
      <top style="medium">
        <color indexed="64"/>
      </top>
      <bottom/>
      <diagonal/>
    </border>
    <border>
      <left style="thin">
        <color rgb="FF156082"/>
      </left>
      <right style="medium">
        <color indexed="64"/>
      </right>
      <top style="thin">
        <color rgb="FF156082"/>
      </top>
      <bottom/>
      <diagonal/>
    </border>
    <border>
      <left style="medium">
        <color indexed="64"/>
      </left>
      <right/>
      <top style="thin">
        <color rgb="FF156082"/>
      </top>
      <bottom style="thin">
        <color rgb="FF156082"/>
      </bottom>
      <diagonal/>
    </border>
    <border>
      <left style="thin">
        <color rgb="FF156082"/>
      </left>
      <right style="medium">
        <color indexed="64"/>
      </right>
      <top style="thin">
        <color rgb="FF156082"/>
      </top>
      <bottom style="thin">
        <color rgb="FF156082"/>
      </bottom>
      <diagonal/>
    </border>
    <border>
      <left/>
      <right style="thin">
        <color rgb="FF156082"/>
      </right>
      <top style="thin">
        <color rgb="FF156082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9" fontId="0" fillId="0" borderId="1" xfId="1" applyFont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4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9" fontId="0" fillId="0" borderId="13" xfId="0" applyNumberFormat="1" applyBorder="1"/>
    <xf numFmtId="169" fontId="0" fillId="0" borderId="14" xfId="0" applyNumberFormat="1" applyBorder="1"/>
    <xf numFmtId="169" fontId="0" fillId="0" borderId="15" xfId="0" applyNumberFormat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3" fillId="4" borderId="21" xfId="0" applyFont="1" applyFill="1" applyBorder="1"/>
    <xf numFmtId="0" fontId="0" fillId="0" borderId="22" xfId="0" applyFont="1" applyBorder="1"/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6" borderId="29" xfId="0" applyFont="1" applyFill="1" applyBorder="1" applyAlignment="1">
      <alignment horizontal="center"/>
    </xf>
    <xf numFmtId="10" fontId="6" fillId="0" borderId="24" xfId="1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0" fillId="0" borderId="9" xfId="0" applyBorder="1" applyAlignment="1">
      <alignment horizontal="center"/>
    </xf>
    <xf numFmtId="10" fontId="6" fillId="0" borderId="26" xfId="0" applyNumberFormat="1" applyFont="1" applyBorder="1" applyAlignment="1">
      <alignment horizontal="center"/>
    </xf>
    <xf numFmtId="0" fontId="8" fillId="3" borderId="0" xfId="0" applyFont="1" applyFill="1" applyBorder="1"/>
  </cellXfs>
  <cellStyles count="2">
    <cellStyle name="Normal" xfId="0" builtinId="0"/>
    <cellStyle name="Percent" xfId="1" builtinId="5"/>
  </cellStyles>
  <dxfs count="6">
    <dxf>
      <numFmt numFmtId="169" formatCode="0.0"/>
    </dxf>
    <dxf>
      <numFmt numFmtId="169" formatCode="0.0"/>
    </dxf>
    <dxf>
      <numFmt numFmtId="169" formatCode="0.0"/>
    </dxf>
    <dxf>
      <numFmt numFmtId="0" formatCode="General"/>
    </dxf>
    <dxf>
      <numFmt numFmtId="169" formatCode="0.0"/>
    </dxf>
    <dxf>
      <numFmt numFmtId="0" formatCode="General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426720</xdr:colOff>
      <xdr:row>9</xdr:row>
      <xdr:rowOff>114300</xdr:rowOff>
    </xdr:from>
    <xdr:to>
      <xdr:col>14</xdr:col>
      <xdr:colOff>4132</xdr:colOff>
      <xdr:row>22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C6550-FD97-AF0A-72D6-2F3FD5D8D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2072640"/>
          <a:ext cx="2465392" cy="23088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a Ali" refreshedDate="45716.702559953701" createdVersion="8" refreshedVersion="8" minRefreshableVersion="3" recordCount="1001" xr:uid="{5115CC41-CC76-48F0-918F-AD27FCBE76CC}">
  <cacheSource type="worksheet">
    <worksheetSource ref="A1:Q1048576" sheet="supermarket_sales"/>
  </cacheSource>
  <cacheFields count="17">
    <cacheField name="Invoice ID" numFmtId="0">
      <sharedItems containsBlank="1"/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/>
    </cacheField>
    <cacheField name="Customer typ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Sales" numFmtId="0">
      <sharedItems containsString="0" containsBlank="1" containsNumber="1" minValue="10.6785" maxValue="1042.6500000000001"/>
    </cacheField>
    <cacheField name="Date" numFmtId="0">
      <sharedItems containsString="0" containsBlank="1" containsNumber="1" containsInteger="1" minValue="43466" maxValue="43554"/>
    </cacheField>
    <cacheField name="Time" numFmtId="0">
      <sharedItems containsString="0" containsBlank="1" containsNumber="1" minValue="0.41666666666666669" maxValue="0.87430555555555556"/>
    </cacheField>
    <cacheField name="Payment" numFmtId="0">
      <sharedItems containsBlank="1"/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50-67-8428"/>
    <x v="0"/>
    <s v="Yangon"/>
    <s v="Member"/>
    <x v="0"/>
    <x v="0"/>
    <n v="74.69"/>
    <n v="7"/>
    <n v="26.141500000000001"/>
    <n v="548.97149999999988"/>
    <n v="43470"/>
    <n v="0.54722222222222217"/>
    <s v="Ewallet"/>
    <n v="522.83000000000004"/>
    <n v="4.7619047620000003"/>
    <n v="26.141500000000001"/>
    <n v="9.1"/>
  </r>
  <r>
    <s v="226-31-3081"/>
    <x v="1"/>
    <s v="Naypyitaw"/>
    <s v="Normal"/>
    <x v="0"/>
    <x v="1"/>
    <n v="15.28"/>
    <n v="5"/>
    <n v="3.82"/>
    <n v="80.219999999999985"/>
    <n v="43532"/>
    <n v="0.4368055555555555"/>
    <s v="Cash"/>
    <n v="76.400000000000006"/>
    <n v="4.7619047620000003"/>
    <n v="3.82"/>
    <n v="9.6"/>
  </r>
  <r>
    <s v="631-41-3108"/>
    <x v="0"/>
    <s v="Yangon"/>
    <s v="Normal"/>
    <x v="0"/>
    <x v="2"/>
    <n v="46.33"/>
    <n v="7"/>
    <n v="16.215499999999999"/>
    <n v="340.52550000000002"/>
    <n v="43527"/>
    <n v="0.55763888888888891"/>
    <s v="Credit card"/>
    <n v="324.31"/>
    <n v="4.7619047620000003"/>
    <n v="16.215499999999999"/>
    <n v="7.4"/>
  </r>
  <r>
    <s v="123-19-1176"/>
    <x v="0"/>
    <s v="Yangon"/>
    <s v="Member"/>
    <x v="0"/>
    <x v="0"/>
    <n v="58.22"/>
    <n v="8"/>
    <n v="23.288"/>
    <n v="489.048"/>
    <n v="43492"/>
    <n v="0.85625000000000007"/>
    <s v="Ewallet"/>
    <n v="465.76"/>
    <n v="4.7619047620000003"/>
    <n v="23.288"/>
    <n v="8.4"/>
  </r>
  <r>
    <s v="373-73-7910"/>
    <x v="0"/>
    <s v="Yangon"/>
    <s v="Normal"/>
    <x v="0"/>
    <x v="3"/>
    <n v="86.31"/>
    <n v="7"/>
    <n v="30.208500000000001"/>
    <n v="634.37850000000003"/>
    <n v="43504"/>
    <n v="0.44236111111111115"/>
    <s v="Ewallet"/>
    <n v="604.16999999999996"/>
    <n v="4.7619047620000003"/>
    <n v="30.208500000000001"/>
    <n v="5.3"/>
  </r>
  <r>
    <s v="699-14-3026"/>
    <x v="1"/>
    <s v="Naypyitaw"/>
    <s v="Normal"/>
    <x v="0"/>
    <x v="1"/>
    <n v="85.39"/>
    <n v="7"/>
    <n v="29.886500000000002"/>
    <n v="627.61649999999997"/>
    <n v="43549"/>
    <n v="0.77083333333333337"/>
    <s v="Ewallet"/>
    <n v="597.73"/>
    <n v="4.7619047620000003"/>
    <n v="29.886500000000002"/>
    <n v="4.0999999999999996"/>
  </r>
  <r>
    <s v="355-53-5943"/>
    <x v="0"/>
    <s v="Yangon"/>
    <s v="Member"/>
    <x v="0"/>
    <x v="1"/>
    <n v="68.84"/>
    <n v="6"/>
    <n v="20.652000000000001"/>
    <n v="433.69200000000001"/>
    <n v="43521"/>
    <n v="0.60833333333333328"/>
    <s v="Ewallet"/>
    <n v="413.04"/>
    <n v="4.7619047620000003"/>
    <n v="20.652000000000001"/>
    <n v="5.8"/>
  </r>
  <r>
    <s v="315-22-5665"/>
    <x v="1"/>
    <s v="Naypyitaw"/>
    <s v="Normal"/>
    <x v="0"/>
    <x v="2"/>
    <n v="73.56"/>
    <n v="10"/>
    <n v="36.78"/>
    <n v="772.38"/>
    <n v="43520"/>
    <n v="0.48472222222222222"/>
    <s v="Ewallet"/>
    <n v="735.6"/>
    <n v="4.7619047620000003"/>
    <n v="36.78"/>
    <n v="8"/>
  </r>
  <r>
    <s v="665-32-9167"/>
    <x v="0"/>
    <s v="Yangon"/>
    <s v="Member"/>
    <x v="0"/>
    <x v="0"/>
    <n v="36.26"/>
    <n v="2"/>
    <n v="3.6259999999999999"/>
    <n v="76.146000000000001"/>
    <n v="43475"/>
    <n v="0.71875"/>
    <s v="Credit card"/>
    <n v="72.52"/>
    <n v="4.7619047620000003"/>
    <n v="3.6259999999999999"/>
    <n v="7.2"/>
  </r>
  <r>
    <s v="692-92-5582"/>
    <x v="2"/>
    <s v="Mandalay"/>
    <s v="Member"/>
    <x v="0"/>
    <x v="4"/>
    <n v="54.84"/>
    <n v="3"/>
    <n v="8.2260000000000009"/>
    <n v="172.74600000000001"/>
    <n v="43516"/>
    <n v="0.56041666666666667"/>
    <s v="Credit card"/>
    <n v="164.52"/>
    <n v="4.7619047620000003"/>
    <n v="8.2260000000000009"/>
    <n v="5.9"/>
  </r>
  <r>
    <s v="351-62-0822"/>
    <x v="2"/>
    <s v="Mandalay"/>
    <s v="Member"/>
    <x v="0"/>
    <x v="5"/>
    <n v="14.48"/>
    <n v="4"/>
    <n v="2.8959999999999999"/>
    <n v="60.816000000000003"/>
    <n v="43502"/>
    <n v="0.75486111111111109"/>
    <s v="Ewallet"/>
    <n v="57.92"/>
    <n v="4.7619047620000003"/>
    <n v="2.8959999999999999"/>
    <n v="4.5"/>
  </r>
  <r>
    <s v="529-56-3974"/>
    <x v="2"/>
    <s v="Mandalay"/>
    <s v="Member"/>
    <x v="0"/>
    <x v="1"/>
    <n v="25.51"/>
    <n v="4"/>
    <n v="5.1020000000000003"/>
    <n v="107.14200000000001"/>
    <n v="43533"/>
    <n v="0.7104166666666667"/>
    <s v="Cash"/>
    <n v="102.04"/>
    <n v="4.7619047620000003"/>
    <n v="5.1020000000000003"/>
    <n v="6.8"/>
  </r>
  <r>
    <s v="365-64-0515"/>
    <x v="0"/>
    <s v="Yangon"/>
    <s v="Normal"/>
    <x v="0"/>
    <x v="1"/>
    <n v="46.95"/>
    <n v="5"/>
    <n v="11.737500000000001"/>
    <n v="246.48750000000001"/>
    <n v="43508"/>
    <n v="0.43402777777777773"/>
    <s v="Ewallet"/>
    <n v="234.75"/>
    <n v="4.7619047620000003"/>
    <n v="11.737500000000001"/>
    <n v="7.1"/>
  </r>
  <r>
    <s v="252-56-2699"/>
    <x v="0"/>
    <s v="Yangon"/>
    <s v="Normal"/>
    <x v="0"/>
    <x v="4"/>
    <n v="43.19"/>
    <n v="10"/>
    <n v="21.594999999999999"/>
    <n v="453.495"/>
    <n v="43503"/>
    <n v="0.70000000000000007"/>
    <s v="Ewallet"/>
    <n v="431.9"/>
    <n v="4.7619047620000003"/>
    <n v="21.594999999999999"/>
    <n v="8.1999999999999993"/>
  </r>
  <r>
    <s v="829-34-3910"/>
    <x v="0"/>
    <s v="Yangon"/>
    <s v="Normal"/>
    <x v="0"/>
    <x v="0"/>
    <n v="71.38"/>
    <n v="10"/>
    <n v="35.69"/>
    <n v="749.49"/>
    <n v="43553"/>
    <n v="0.80625000000000002"/>
    <s v="Cash"/>
    <n v="713.8"/>
    <n v="4.7619047620000003"/>
    <n v="35.69"/>
    <n v="5.7"/>
  </r>
  <r>
    <s v="299-46-1805"/>
    <x v="2"/>
    <s v="Mandalay"/>
    <s v="Member"/>
    <x v="0"/>
    <x v="3"/>
    <n v="93.72"/>
    <n v="6"/>
    <n v="28.116"/>
    <n v="590.43599999999992"/>
    <n v="43480"/>
    <n v="0.67986111111111114"/>
    <s v="Cash"/>
    <n v="562.32000000000005"/>
    <n v="4.7619047620000003"/>
    <n v="28.116"/>
    <n v="4.5"/>
  </r>
  <r>
    <s v="656-95-9349"/>
    <x v="0"/>
    <s v="Yangon"/>
    <s v="Member"/>
    <x v="0"/>
    <x v="0"/>
    <n v="68.930000000000007"/>
    <n v="7"/>
    <n v="24.125499999999999"/>
    <n v="506.63550000000004"/>
    <n v="43535"/>
    <n v="0.4604166666666667"/>
    <s v="Credit card"/>
    <n v="482.51"/>
    <n v="4.7619047620000003"/>
    <n v="24.125499999999999"/>
    <n v="4.5999999999999996"/>
  </r>
  <r>
    <s v="765-26-6951"/>
    <x v="0"/>
    <s v="Yangon"/>
    <s v="Normal"/>
    <x v="0"/>
    <x v="3"/>
    <n v="72.61"/>
    <n v="6"/>
    <n v="21.783000000000001"/>
    <n v="457.44299999999998"/>
    <n v="43466"/>
    <n v="0.44375000000000003"/>
    <s v="Credit card"/>
    <n v="435.66"/>
    <n v="4.7619047620000003"/>
    <n v="21.783000000000001"/>
    <n v="6.9"/>
  </r>
  <r>
    <s v="329-62-1586"/>
    <x v="0"/>
    <s v="Yangon"/>
    <s v="Normal"/>
    <x v="0"/>
    <x v="4"/>
    <n v="54.67"/>
    <n v="3"/>
    <n v="8.2004999999999999"/>
    <n v="172.2105"/>
    <n v="43486"/>
    <n v="0.75"/>
    <s v="Credit card"/>
    <n v="164.01"/>
    <n v="4.7619047620000003"/>
    <n v="8.2004999999999999"/>
    <n v="8.6"/>
  </r>
  <r>
    <s v="319-50-3348"/>
    <x v="2"/>
    <s v="Mandalay"/>
    <s v="Normal"/>
    <x v="0"/>
    <x v="2"/>
    <n v="40.299999999999997"/>
    <n v="2"/>
    <n v="4.03"/>
    <n v="84.63"/>
    <n v="43535"/>
    <n v="0.64583333333333337"/>
    <s v="Ewallet"/>
    <n v="80.599999999999994"/>
    <n v="4.7619047620000003"/>
    <n v="4.03"/>
    <n v="4.4000000000000004"/>
  </r>
  <r>
    <s v="300-71-4605"/>
    <x v="1"/>
    <s v="Naypyitaw"/>
    <s v="Member"/>
    <x v="0"/>
    <x v="1"/>
    <n v="86.04"/>
    <n v="5"/>
    <n v="21.51"/>
    <n v="451.71000000000004"/>
    <n v="43521"/>
    <n v="0.47500000000000003"/>
    <s v="Ewallet"/>
    <n v="430.2"/>
    <n v="4.7619047620000003"/>
    <n v="21.51"/>
    <n v="4.8"/>
  </r>
  <r>
    <s v="371-85-5789"/>
    <x v="2"/>
    <s v="Mandalay"/>
    <s v="Normal"/>
    <x v="0"/>
    <x v="0"/>
    <n v="87.98"/>
    <n v="3"/>
    <n v="13.196999999999999"/>
    <n v="277.137"/>
    <n v="43529"/>
    <n v="0.44444444444444442"/>
    <s v="Ewallet"/>
    <n v="263.94"/>
    <n v="4.7619047620000003"/>
    <n v="13.196999999999999"/>
    <n v="5.0999999999999996"/>
  </r>
  <r>
    <s v="273-16-6619"/>
    <x v="2"/>
    <s v="Mandalay"/>
    <s v="Normal"/>
    <x v="0"/>
    <x v="2"/>
    <n v="33.200000000000003"/>
    <n v="2"/>
    <n v="3.32"/>
    <n v="69.72"/>
    <n v="43539"/>
    <n v="0.51388888888888895"/>
    <s v="Credit card"/>
    <n v="66.400000000000006"/>
    <n v="4.7619047620000003"/>
    <n v="3.32"/>
    <n v="4.4000000000000004"/>
  </r>
  <r>
    <s v="636-48-8204"/>
    <x v="0"/>
    <s v="Yangon"/>
    <s v="Normal"/>
    <x v="0"/>
    <x v="1"/>
    <n v="34.56"/>
    <n v="5"/>
    <n v="8.64"/>
    <n v="181.44"/>
    <n v="43513"/>
    <n v="0.46875"/>
    <s v="Ewallet"/>
    <n v="172.8"/>
    <n v="4.7619047620000003"/>
    <n v="8.64"/>
    <n v="9.9"/>
  </r>
  <r>
    <s v="549-59-1358"/>
    <x v="0"/>
    <s v="Yangon"/>
    <s v="Member"/>
    <x v="0"/>
    <x v="3"/>
    <n v="88.63"/>
    <n v="3"/>
    <n v="13.294499999999999"/>
    <n v="279.18449999999996"/>
    <n v="43526"/>
    <n v="0.73333333333333339"/>
    <s v="Ewallet"/>
    <n v="265.89"/>
    <n v="4.7619047620000003"/>
    <n v="13.294499999999999"/>
    <n v="6"/>
  </r>
  <r>
    <s v="227-03-5010"/>
    <x v="0"/>
    <s v="Yangon"/>
    <s v="Member"/>
    <x v="0"/>
    <x v="2"/>
    <n v="52.59"/>
    <n v="8"/>
    <n v="21.036000000000001"/>
    <n v="441.75600000000003"/>
    <n v="43546"/>
    <n v="0.80555555555555547"/>
    <s v="Credit card"/>
    <n v="420.72"/>
    <n v="4.7619047620000003"/>
    <n v="21.036000000000001"/>
    <n v="8.5"/>
  </r>
  <r>
    <s v="649-29-6775"/>
    <x v="2"/>
    <s v="Mandalay"/>
    <s v="Normal"/>
    <x v="0"/>
    <x v="5"/>
    <n v="33.520000000000003"/>
    <n v="1"/>
    <n v="1.6759999999999999"/>
    <n v="35.196000000000005"/>
    <n v="43504"/>
    <n v="0.64652777777777781"/>
    <s v="Cash"/>
    <n v="33.520000000000003"/>
    <n v="4.7619047620000003"/>
    <n v="1.6759999999999999"/>
    <n v="6.7"/>
  </r>
  <r>
    <s v="189-17-4241"/>
    <x v="0"/>
    <s v="Yangon"/>
    <s v="Normal"/>
    <x v="0"/>
    <x v="5"/>
    <n v="87.67"/>
    <n v="2"/>
    <n v="8.7669999999999995"/>
    <n v="184.107"/>
    <n v="43534"/>
    <n v="0.51180555555555551"/>
    <s v="Credit card"/>
    <n v="175.34"/>
    <n v="4.7619047620000003"/>
    <n v="8.7669999999999995"/>
    <n v="7.7"/>
  </r>
  <r>
    <s v="145-94-9061"/>
    <x v="2"/>
    <s v="Mandalay"/>
    <s v="Normal"/>
    <x v="0"/>
    <x v="4"/>
    <n v="88.36"/>
    <n v="5"/>
    <n v="22.09"/>
    <n v="463.89"/>
    <n v="43490"/>
    <n v="0.82500000000000007"/>
    <s v="Cash"/>
    <n v="441.8"/>
    <n v="4.7619047620000003"/>
    <n v="22.09"/>
    <n v="9.6"/>
  </r>
  <r>
    <s v="848-62-7243"/>
    <x v="0"/>
    <s v="Yangon"/>
    <s v="Normal"/>
    <x v="0"/>
    <x v="0"/>
    <n v="24.89"/>
    <n v="9"/>
    <n v="11.2005"/>
    <n v="235.2105"/>
    <n v="43539"/>
    <n v="0.65"/>
    <s v="Cash"/>
    <n v="224.01"/>
    <n v="4.7619047620000003"/>
    <n v="11.2005"/>
    <n v="7.4"/>
  </r>
  <r>
    <s v="871-79-8483"/>
    <x v="2"/>
    <s v="Mandalay"/>
    <s v="Normal"/>
    <x v="0"/>
    <x v="5"/>
    <n v="94.13"/>
    <n v="5"/>
    <n v="23.532499999999999"/>
    <n v="494.1825"/>
    <n v="43521"/>
    <n v="0.81874999999999998"/>
    <s v="Credit card"/>
    <n v="470.65"/>
    <n v="4.7619047620000003"/>
    <n v="23.532499999999999"/>
    <n v="4.8"/>
  </r>
  <r>
    <s v="149-71-6266"/>
    <x v="2"/>
    <s v="Mandalay"/>
    <s v="Member"/>
    <x v="0"/>
    <x v="3"/>
    <n v="78.069999999999993"/>
    <n v="9"/>
    <n v="35.131500000000003"/>
    <n v="737.76149999999984"/>
    <n v="43493"/>
    <n v="0.52986111111111112"/>
    <s v="Cash"/>
    <n v="702.63"/>
    <n v="4.7619047620000003"/>
    <n v="35.131500000000003"/>
    <n v="4.5"/>
  </r>
  <r>
    <s v="640-49-2076"/>
    <x v="2"/>
    <s v="Mandalay"/>
    <s v="Normal"/>
    <x v="0"/>
    <x v="3"/>
    <n v="83.78"/>
    <n v="8"/>
    <n v="33.512"/>
    <n v="703.75199999999995"/>
    <n v="43475"/>
    <n v="0.61736111111111114"/>
    <s v="Cash"/>
    <n v="670.24"/>
    <n v="4.7619047620000003"/>
    <n v="33.512"/>
    <n v="5.0999999999999996"/>
  </r>
  <r>
    <s v="595-11-5460"/>
    <x v="0"/>
    <s v="Yangon"/>
    <s v="Normal"/>
    <x v="0"/>
    <x v="0"/>
    <n v="96.58"/>
    <n v="2"/>
    <n v="9.6579999999999995"/>
    <n v="202.81799999999998"/>
    <n v="43539"/>
    <n v="0.42499999999999999"/>
    <s v="Credit card"/>
    <n v="193.16"/>
    <n v="4.7619047620000003"/>
    <n v="9.6579999999999995"/>
    <n v="5.0999999999999996"/>
  </r>
  <r>
    <s v="183-56-6882"/>
    <x v="1"/>
    <s v="Naypyitaw"/>
    <s v="Member"/>
    <x v="0"/>
    <x v="4"/>
    <n v="99.42"/>
    <n v="4"/>
    <n v="19.884"/>
    <n v="417.56400000000002"/>
    <n v="43502"/>
    <n v="0.4458333333333333"/>
    <s v="Ewallet"/>
    <n v="397.68"/>
    <n v="4.7619047620000003"/>
    <n v="19.884"/>
    <n v="7.5"/>
  </r>
  <r>
    <s v="232-16-2483"/>
    <x v="1"/>
    <s v="Naypyitaw"/>
    <s v="Member"/>
    <x v="0"/>
    <x v="3"/>
    <n v="68.12"/>
    <n v="1"/>
    <n v="3.4060000000000001"/>
    <n v="71.52600000000001"/>
    <n v="43472"/>
    <n v="0.51944444444444449"/>
    <s v="Ewallet"/>
    <n v="68.12"/>
    <n v="4.7619047620000003"/>
    <n v="3.4060000000000001"/>
    <n v="6.8"/>
  </r>
  <r>
    <s v="129-29-8530"/>
    <x v="0"/>
    <s v="Yangon"/>
    <s v="Member"/>
    <x v="0"/>
    <x v="3"/>
    <n v="62.62"/>
    <n v="5"/>
    <n v="15.654999999999999"/>
    <n v="328.75499999999994"/>
    <n v="43534"/>
    <n v="0.80208333333333337"/>
    <s v="Ewallet"/>
    <n v="313.10000000000002"/>
    <n v="4.7619047620000003"/>
    <n v="15.654999999999999"/>
    <n v="7"/>
  </r>
  <r>
    <s v="272-65-1806"/>
    <x v="0"/>
    <s v="Yangon"/>
    <s v="Normal"/>
    <x v="0"/>
    <x v="1"/>
    <n v="60.88"/>
    <n v="9"/>
    <n v="27.396000000000001"/>
    <n v="575.31600000000003"/>
    <n v="43480"/>
    <n v="0.72013888888888899"/>
    <s v="Ewallet"/>
    <n v="547.91999999999996"/>
    <n v="4.7619047620000003"/>
    <n v="27.396000000000001"/>
    <n v="4.7"/>
  </r>
  <r>
    <s v="333-73-7901"/>
    <x v="1"/>
    <s v="Naypyitaw"/>
    <s v="Normal"/>
    <x v="0"/>
    <x v="0"/>
    <n v="54.92"/>
    <n v="8"/>
    <n v="21.968"/>
    <n v="461.32800000000003"/>
    <n v="43547"/>
    <n v="0.55833333333333335"/>
    <s v="Ewallet"/>
    <n v="439.36"/>
    <n v="4.7619047620000003"/>
    <n v="21.968"/>
    <n v="7.6"/>
  </r>
  <r>
    <s v="777-82-7220"/>
    <x v="2"/>
    <s v="Mandalay"/>
    <s v="Member"/>
    <x v="0"/>
    <x v="2"/>
    <n v="30.12"/>
    <n v="8"/>
    <n v="12.048"/>
    <n v="253.00800000000001"/>
    <n v="43527"/>
    <n v="0.54236111111111118"/>
    <s v="Cash"/>
    <n v="240.96"/>
    <n v="4.7619047620000003"/>
    <n v="12.048"/>
    <n v="7.7"/>
  </r>
  <r>
    <s v="280-35-5823"/>
    <x v="2"/>
    <s v="Mandalay"/>
    <s v="Member"/>
    <x v="0"/>
    <x v="2"/>
    <n v="86.72"/>
    <n v="1"/>
    <n v="4.3360000000000003"/>
    <n v="91.055999999999997"/>
    <n v="43482"/>
    <n v="0.78125"/>
    <s v="Ewallet"/>
    <n v="86.72"/>
    <n v="4.7619047620000003"/>
    <n v="4.3360000000000003"/>
    <n v="7.9"/>
  </r>
  <r>
    <s v="554-53-8700"/>
    <x v="1"/>
    <s v="Naypyitaw"/>
    <s v="Member"/>
    <x v="0"/>
    <x v="2"/>
    <n v="56.11"/>
    <n v="2"/>
    <n v="5.6109999999999998"/>
    <n v="117.831"/>
    <n v="43498"/>
    <n v="0.42430555555555555"/>
    <s v="Cash"/>
    <n v="112.22"/>
    <n v="4.7619047620000003"/>
    <n v="5.6109999999999998"/>
    <n v="6.3"/>
  </r>
  <r>
    <s v="354-25-5821"/>
    <x v="2"/>
    <s v="Mandalay"/>
    <s v="Member"/>
    <x v="0"/>
    <x v="3"/>
    <n v="69.12"/>
    <n v="6"/>
    <n v="20.736000000000001"/>
    <n v="435.45600000000002"/>
    <n v="43504"/>
    <n v="0.54375000000000007"/>
    <s v="Cash"/>
    <n v="414.72"/>
    <n v="4.7619047620000003"/>
    <n v="20.736000000000001"/>
    <n v="5.6"/>
  </r>
  <r>
    <s v="228-96-1411"/>
    <x v="1"/>
    <s v="Naypyitaw"/>
    <s v="Member"/>
    <x v="0"/>
    <x v="4"/>
    <n v="98.7"/>
    <n v="8"/>
    <n v="39.479999999999997"/>
    <n v="829.08"/>
    <n v="43528"/>
    <n v="0.86041666666666661"/>
    <s v="Cash"/>
    <n v="789.6"/>
    <n v="4.7619047620000003"/>
    <n v="39.479999999999997"/>
    <n v="7.6"/>
  </r>
  <r>
    <s v="617-15-4209"/>
    <x v="1"/>
    <s v="Naypyitaw"/>
    <s v="Member"/>
    <x v="0"/>
    <x v="0"/>
    <n v="15.37"/>
    <n v="2"/>
    <n v="1.5369999999999999"/>
    <n v="32.277000000000001"/>
    <n v="43540"/>
    <n v="0.82430555555555562"/>
    <s v="Cash"/>
    <n v="30.74"/>
    <n v="4.7619047620000003"/>
    <n v="1.5369999999999999"/>
    <n v="7.2"/>
  </r>
  <r>
    <s v="132-32-9879"/>
    <x v="2"/>
    <s v="Mandalay"/>
    <s v="Member"/>
    <x v="0"/>
    <x v="1"/>
    <n v="93.96"/>
    <n v="4"/>
    <n v="18.792000000000002"/>
    <n v="394.63199999999995"/>
    <n v="43533"/>
    <n v="0.75"/>
    <s v="Cash"/>
    <n v="375.84"/>
    <n v="4.7619047620000003"/>
    <n v="18.792000000000002"/>
    <n v="9.5"/>
  </r>
  <r>
    <s v="370-41-7321"/>
    <x v="2"/>
    <s v="Mandalay"/>
    <s v="Member"/>
    <x v="0"/>
    <x v="0"/>
    <n v="56.69"/>
    <n v="9"/>
    <n v="25.5105"/>
    <n v="535.72050000000002"/>
    <n v="43523"/>
    <n v="0.72499999999999998"/>
    <s v="Credit card"/>
    <n v="510.21"/>
    <n v="4.7619047620000003"/>
    <n v="25.5105"/>
    <n v="8.4"/>
  </r>
  <r>
    <s v="727-46-3608"/>
    <x v="2"/>
    <s v="Mandalay"/>
    <s v="Member"/>
    <x v="0"/>
    <x v="4"/>
    <n v="20.010000000000002"/>
    <n v="9"/>
    <n v="9.0045000000000002"/>
    <n v="189.09450000000001"/>
    <n v="43502"/>
    <n v="0.65763888888888888"/>
    <s v="Ewallet"/>
    <n v="180.09"/>
    <n v="4.7619047620000003"/>
    <n v="9.0045000000000002"/>
    <n v="4.0999999999999996"/>
  </r>
  <r>
    <s v="669-54-1719"/>
    <x v="2"/>
    <s v="Mandalay"/>
    <s v="Member"/>
    <x v="0"/>
    <x v="1"/>
    <n v="18.93"/>
    <n v="6"/>
    <n v="5.6790000000000003"/>
    <n v="119.259"/>
    <n v="43506"/>
    <n v="0.53125"/>
    <s v="Credit card"/>
    <n v="113.58"/>
    <n v="4.7619047620000003"/>
    <n v="5.6790000000000003"/>
    <n v="8.1"/>
  </r>
  <r>
    <s v="574-22-5561"/>
    <x v="1"/>
    <s v="Naypyitaw"/>
    <s v="Member"/>
    <x v="0"/>
    <x v="5"/>
    <n v="82.63"/>
    <n v="10"/>
    <n v="41.314999999999998"/>
    <n v="867.61500000000001"/>
    <n v="43543"/>
    <n v="0.71388888888888891"/>
    <s v="Ewallet"/>
    <n v="826.3"/>
    <n v="4.7619047620000003"/>
    <n v="41.314999999999998"/>
    <n v="7.9"/>
  </r>
  <r>
    <s v="326-78-5178"/>
    <x v="1"/>
    <s v="Naypyitaw"/>
    <s v="Member"/>
    <x v="0"/>
    <x v="4"/>
    <n v="91.4"/>
    <n v="7"/>
    <n v="31.99"/>
    <n v="671.79000000000008"/>
    <n v="43499"/>
    <n v="0.42986111111111108"/>
    <s v="Cash"/>
    <n v="639.79999999999995"/>
    <n v="4.7619047620000003"/>
    <n v="31.99"/>
    <n v="9.5"/>
  </r>
  <r>
    <s v="162-48-8011"/>
    <x v="0"/>
    <s v="Yangon"/>
    <s v="Member"/>
    <x v="0"/>
    <x v="4"/>
    <n v="44.59"/>
    <n v="5"/>
    <n v="11.147500000000001"/>
    <n v="234.09750000000003"/>
    <n v="43506"/>
    <n v="0.63194444444444442"/>
    <s v="Cash"/>
    <n v="222.95"/>
    <n v="4.7619047620000003"/>
    <n v="11.147500000000001"/>
    <n v="8.5"/>
  </r>
  <r>
    <s v="616-24-2851"/>
    <x v="2"/>
    <s v="Mandalay"/>
    <s v="Member"/>
    <x v="0"/>
    <x v="5"/>
    <n v="17.87"/>
    <n v="4"/>
    <n v="3.5739999999999998"/>
    <n v="75.054000000000002"/>
    <n v="43546"/>
    <n v="0.61249999999999993"/>
    <s v="Ewallet"/>
    <n v="71.48"/>
    <n v="4.7619047620000003"/>
    <n v="3.5739999999999998"/>
    <n v="6.5"/>
  </r>
  <r>
    <s v="778-71-5554"/>
    <x v="1"/>
    <s v="Naypyitaw"/>
    <s v="Member"/>
    <x v="0"/>
    <x v="5"/>
    <n v="15.43"/>
    <n v="1"/>
    <n v="0.77149999999999996"/>
    <n v="16.201499999999999"/>
    <n v="43490"/>
    <n v="0.65694444444444444"/>
    <s v="Credit card"/>
    <n v="15.43"/>
    <n v="4.7619047620000003"/>
    <n v="0.77149999999999996"/>
    <n v="6.1"/>
  </r>
  <r>
    <s v="242-55-6721"/>
    <x v="2"/>
    <s v="Mandalay"/>
    <s v="Normal"/>
    <x v="0"/>
    <x v="2"/>
    <n v="16.16"/>
    <n v="2"/>
    <n v="1.6160000000000001"/>
    <n v="33.936"/>
    <n v="43531"/>
    <n v="0.49236111111111108"/>
    <s v="Ewallet"/>
    <n v="32.32"/>
    <n v="4.7619047620000003"/>
    <n v="1.6160000000000001"/>
    <n v="6.5"/>
  </r>
  <r>
    <s v="399-46-5918"/>
    <x v="1"/>
    <s v="Naypyitaw"/>
    <s v="Normal"/>
    <x v="0"/>
    <x v="1"/>
    <n v="85.98"/>
    <n v="8"/>
    <n v="34.392000000000003"/>
    <n v="722.23200000000008"/>
    <n v="43524"/>
    <n v="0.79236111111111107"/>
    <s v="Cash"/>
    <n v="687.84"/>
    <n v="4.7619047620000003"/>
    <n v="34.392000000000003"/>
    <n v="8.1999999999999993"/>
  </r>
  <r>
    <s v="106-35-6779"/>
    <x v="0"/>
    <s v="Yangon"/>
    <s v="Member"/>
    <x v="0"/>
    <x v="2"/>
    <n v="44.34"/>
    <n v="2"/>
    <n v="4.4340000000000002"/>
    <n v="93.114000000000004"/>
    <n v="43551"/>
    <n v="0.47638888888888892"/>
    <s v="Cash"/>
    <n v="88.68"/>
    <n v="4.7619047620000003"/>
    <n v="4.4340000000000002"/>
    <n v="5.8"/>
  </r>
  <r>
    <s v="635-40-6220"/>
    <x v="0"/>
    <s v="Yangon"/>
    <s v="Normal"/>
    <x v="0"/>
    <x v="0"/>
    <n v="89.6"/>
    <n v="8"/>
    <n v="35.840000000000003"/>
    <n v="752.64"/>
    <n v="43503"/>
    <n v="0.4777777777777778"/>
    <s v="Ewallet"/>
    <n v="716.8"/>
    <n v="4.7619047620000003"/>
    <n v="35.840000000000003"/>
    <n v="6.6"/>
  </r>
  <r>
    <s v="817-48-8732"/>
    <x v="0"/>
    <s v="Yangon"/>
    <s v="Member"/>
    <x v="0"/>
    <x v="2"/>
    <n v="72.349999999999994"/>
    <n v="10"/>
    <n v="36.174999999999997"/>
    <n v="759.67499999999995"/>
    <n v="43485"/>
    <n v="0.66319444444444442"/>
    <s v="Cash"/>
    <n v="723.5"/>
    <n v="4.7619047620000003"/>
    <n v="36.174999999999997"/>
    <n v="5.4"/>
  </r>
  <r>
    <s v="120-06-4233"/>
    <x v="1"/>
    <s v="Naypyitaw"/>
    <s v="Normal"/>
    <x v="0"/>
    <x v="1"/>
    <n v="30.61"/>
    <n v="6"/>
    <n v="9.1829999999999998"/>
    <n v="192.84299999999999"/>
    <n v="43536"/>
    <n v="0.85833333333333339"/>
    <s v="Cash"/>
    <n v="183.66"/>
    <n v="4.7619047620000003"/>
    <n v="9.1829999999999998"/>
    <n v="9.3000000000000007"/>
  </r>
  <r>
    <s v="285-68-5083"/>
    <x v="1"/>
    <s v="Naypyitaw"/>
    <s v="Member"/>
    <x v="0"/>
    <x v="3"/>
    <n v="24.74"/>
    <n v="3"/>
    <n v="3.7109999999999999"/>
    <n v="77.930999999999997"/>
    <n v="43511"/>
    <n v="0.74097222222222225"/>
    <s v="Credit card"/>
    <n v="74.22"/>
    <n v="4.7619047620000003"/>
    <n v="3.7109999999999999"/>
    <n v="10"/>
  </r>
  <r>
    <s v="803-83-5989"/>
    <x v="1"/>
    <s v="Naypyitaw"/>
    <s v="Normal"/>
    <x v="0"/>
    <x v="2"/>
    <n v="55.73"/>
    <n v="6"/>
    <n v="16.719000000000001"/>
    <n v="351.09899999999999"/>
    <n v="43520"/>
    <n v="0.4548611111111111"/>
    <s v="Ewallet"/>
    <n v="334.38"/>
    <n v="4.7619047620000003"/>
    <n v="16.719000000000001"/>
    <n v="7"/>
  </r>
  <r>
    <s v="347-34-2234"/>
    <x v="2"/>
    <s v="Mandalay"/>
    <s v="Member"/>
    <x v="0"/>
    <x v="3"/>
    <n v="55.07"/>
    <n v="9"/>
    <n v="24.781500000000001"/>
    <n v="520.41150000000005"/>
    <n v="43499"/>
    <n v="0.56944444444444442"/>
    <s v="Ewallet"/>
    <n v="495.63"/>
    <n v="4.7619047620000003"/>
    <n v="24.781500000000001"/>
    <n v="10"/>
  </r>
  <r>
    <s v="199-75-8169"/>
    <x v="0"/>
    <s v="Yangon"/>
    <s v="Member"/>
    <x v="0"/>
    <x v="3"/>
    <n v="15.81"/>
    <n v="10"/>
    <n v="7.9050000000000002"/>
    <n v="166.005"/>
    <n v="43530"/>
    <n v="0.51874999999999993"/>
    <s v="Credit card"/>
    <n v="158.1"/>
    <n v="4.7619047620000003"/>
    <n v="7.9050000000000002"/>
    <n v="8.6"/>
  </r>
  <r>
    <s v="853-23-2453"/>
    <x v="2"/>
    <s v="Mandalay"/>
    <s v="Member"/>
    <x v="0"/>
    <x v="0"/>
    <n v="75.739999999999995"/>
    <n v="4"/>
    <n v="15.148"/>
    <n v="318.108"/>
    <n v="43510"/>
    <n v="0.60763888888888895"/>
    <s v="Cash"/>
    <n v="302.95999999999998"/>
    <n v="4.7619047620000003"/>
    <n v="15.148"/>
    <n v="7.6"/>
  </r>
  <r>
    <s v="877-22-3308"/>
    <x v="0"/>
    <s v="Yangon"/>
    <s v="Member"/>
    <x v="0"/>
    <x v="0"/>
    <n v="15.87"/>
    <n v="10"/>
    <n v="7.9349999999999996"/>
    <n v="166.63499999999999"/>
    <n v="43537"/>
    <n v="0.69444444444444453"/>
    <s v="Cash"/>
    <n v="158.69999999999999"/>
    <n v="4.7619047620000003"/>
    <n v="7.9349999999999996"/>
    <n v="5.8"/>
  </r>
  <r>
    <s v="838-78-4295"/>
    <x v="1"/>
    <s v="Naypyitaw"/>
    <s v="Normal"/>
    <x v="0"/>
    <x v="0"/>
    <n v="33.47"/>
    <n v="2"/>
    <n v="3.347"/>
    <n v="70.286999999999992"/>
    <n v="43506"/>
    <n v="0.65486111111111112"/>
    <s v="Ewallet"/>
    <n v="66.94"/>
    <n v="4.7619047620000003"/>
    <n v="3.347"/>
    <n v="6.7"/>
  </r>
  <r>
    <s v="109-28-2512"/>
    <x v="2"/>
    <s v="Mandalay"/>
    <s v="Member"/>
    <x v="0"/>
    <x v="5"/>
    <n v="97.61"/>
    <n v="6"/>
    <n v="29.283000000000001"/>
    <n v="614.94299999999998"/>
    <n v="43472"/>
    <n v="0.62569444444444444"/>
    <s v="Ewallet"/>
    <n v="585.66"/>
    <n v="4.7619047620000003"/>
    <n v="29.283000000000001"/>
    <n v="9.9"/>
  </r>
  <r>
    <s v="232-11-3025"/>
    <x v="0"/>
    <s v="Yangon"/>
    <s v="Normal"/>
    <x v="0"/>
    <x v="3"/>
    <n v="78.77"/>
    <n v="10"/>
    <n v="39.384999999999998"/>
    <n v="827.08499999999992"/>
    <n v="43489"/>
    <n v="0.41944444444444445"/>
    <s v="Cash"/>
    <n v="787.7"/>
    <n v="4.7619047620000003"/>
    <n v="39.384999999999998"/>
    <n v="6.4"/>
  </r>
  <r>
    <s v="382-03-4532"/>
    <x v="0"/>
    <s v="Yangon"/>
    <s v="Member"/>
    <x v="0"/>
    <x v="0"/>
    <n v="18.329999999999998"/>
    <n v="1"/>
    <n v="0.91649999999999998"/>
    <n v="19.246499999999997"/>
    <n v="43498"/>
    <n v="0.78472222222222221"/>
    <s v="Cash"/>
    <n v="18.329999999999998"/>
    <n v="4.7619047620000003"/>
    <n v="0.91649999999999998"/>
    <n v="4.3"/>
  </r>
  <r>
    <s v="393-65-2792"/>
    <x v="1"/>
    <s v="Naypyitaw"/>
    <s v="Normal"/>
    <x v="0"/>
    <x v="4"/>
    <n v="89.48"/>
    <n v="10"/>
    <n v="44.74"/>
    <n v="939.54000000000008"/>
    <n v="43471"/>
    <n v="0.53194444444444444"/>
    <s v="Credit card"/>
    <n v="894.8"/>
    <n v="4.7619047620000003"/>
    <n v="44.74"/>
    <n v="9.6"/>
  </r>
  <r>
    <s v="796-12-2025"/>
    <x v="1"/>
    <s v="Naypyitaw"/>
    <s v="Normal"/>
    <x v="0"/>
    <x v="5"/>
    <n v="62.12"/>
    <n v="10"/>
    <n v="31.06"/>
    <n v="652.25999999999988"/>
    <n v="43507"/>
    <n v="0.67986111111111114"/>
    <s v="Cash"/>
    <n v="621.20000000000005"/>
    <n v="4.7619047620000003"/>
    <n v="31.06"/>
    <n v="5.9"/>
  </r>
  <r>
    <s v="510-95-6347"/>
    <x v="2"/>
    <s v="Mandalay"/>
    <s v="Member"/>
    <x v="0"/>
    <x v="4"/>
    <n v="48.52"/>
    <n v="3"/>
    <n v="7.2779999999999996"/>
    <n v="152.83799999999999"/>
    <n v="43529"/>
    <n v="0.76180555555555562"/>
    <s v="Ewallet"/>
    <n v="145.56"/>
    <n v="4.7619047620000003"/>
    <n v="7.2779999999999996"/>
    <n v="4"/>
  </r>
  <r>
    <s v="841-35-6630"/>
    <x v="1"/>
    <s v="Naypyitaw"/>
    <s v="Normal"/>
    <x v="0"/>
    <x v="1"/>
    <n v="75.91"/>
    <n v="6"/>
    <n v="22.773"/>
    <n v="478.233"/>
    <n v="43533"/>
    <n v="0.76458333333333339"/>
    <s v="Cash"/>
    <n v="455.46"/>
    <n v="4.7619047620000003"/>
    <n v="22.773"/>
    <n v="8.6999999999999993"/>
  </r>
  <r>
    <s v="287-21-9091"/>
    <x v="0"/>
    <s v="Yangon"/>
    <s v="Normal"/>
    <x v="0"/>
    <x v="2"/>
    <n v="74.67"/>
    <n v="9"/>
    <n v="33.601500000000001"/>
    <n v="705.63149999999996"/>
    <n v="43487"/>
    <n v="0.4548611111111111"/>
    <s v="Ewallet"/>
    <n v="672.03"/>
    <n v="4.7619047620000003"/>
    <n v="33.601500000000001"/>
    <n v="9.4"/>
  </r>
  <r>
    <s v="732-94-0499"/>
    <x v="1"/>
    <s v="Naypyitaw"/>
    <s v="Normal"/>
    <x v="0"/>
    <x v="1"/>
    <n v="41.65"/>
    <n v="10"/>
    <n v="20.824999999999999"/>
    <n v="437.32499999999999"/>
    <n v="43478"/>
    <n v="0.71111111111111114"/>
    <s v="Credit card"/>
    <n v="416.5"/>
    <n v="4.7619047620000003"/>
    <n v="20.824999999999999"/>
    <n v="5.4"/>
  </r>
  <r>
    <s v="263-10-3913"/>
    <x v="1"/>
    <s v="Naypyitaw"/>
    <s v="Member"/>
    <x v="0"/>
    <x v="5"/>
    <n v="49.04"/>
    <n v="9"/>
    <n v="22.068000000000001"/>
    <n v="463.428"/>
    <n v="43474"/>
    <n v="0.59722222222222221"/>
    <s v="Credit card"/>
    <n v="441.36"/>
    <n v="4.7619047620000003"/>
    <n v="22.068000000000001"/>
    <n v="8.6"/>
  </r>
  <r>
    <s v="381-20-0914"/>
    <x v="0"/>
    <s v="Yangon"/>
    <s v="Member"/>
    <x v="0"/>
    <x v="5"/>
    <n v="20.010000000000002"/>
    <n v="9"/>
    <n v="9.0045000000000002"/>
    <n v="189.09450000000001"/>
    <n v="43477"/>
    <n v="0.65833333333333333"/>
    <s v="Credit card"/>
    <n v="180.09"/>
    <n v="4.7619047620000003"/>
    <n v="9.0045000000000002"/>
    <n v="5.7"/>
  </r>
  <r>
    <s v="829-49-1914"/>
    <x v="1"/>
    <s v="Naypyitaw"/>
    <s v="Member"/>
    <x v="0"/>
    <x v="4"/>
    <n v="78.31"/>
    <n v="10"/>
    <n v="39.155000000000001"/>
    <n v="822.255"/>
    <n v="43529"/>
    <n v="0.68333333333333324"/>
    <s v="Ewallet"/>
    <n v="783.1"/>
    <n v="4.7619047620000003"/>
    <n v="39.155000000000001"/>
    <n v="6.6"/>
  </r>
  <r>
    <s v="756-01-7507"/>
    <x v="1"/>
    <s v="Naypyitaw"/>
    <s v="Normal"/>
    <x v="0"/>
    <x v="0"/>
    <n v="20.38"/>
    <n v="5"/>
    <n v="5.0949999999999998"/>
    <n v="106.99499999999999"/>
    <n v="43487"/>
    <n v="0.78888888888888886"/>
    <s v="Cash"/>
    <n v="101.9"/>
    <n v="4.7619047620000003"/>
    <n v="5.0949999999999998"/>
    <n v="6"/>
  </r>
  <r>
    <s v="870-72-4431"/>
    <x v="1"/>
    <s v="Naypyitaw"/>
    <s v="Normal"/>
    <x v="0"/>
    <x v="0"/>
    <n v="99.19"/>
    <n v="6"/>
    <n v="29.757000000000001"/>
    <n v="624.89699999999993"/>
    <n v="43486"/>
    <n v="0.61249999999999993"/>
    <s v="Credit card"/>
    <n v="595.14"/>
    <n v="4.7619047620000003"/>
    <n v="29.757000000000001"/>
    <n v="5.5"/>
  </r>
  <r>
    <s v="847-38-7188"/>
    <x v="2"/>
    <s v="Mandalay"/>
    <s v="Normal"/>
    <x v="0"/>
    <x v="4"/>
    <n v="96.68"/>
    <n v="3"/>
    <n v="14.502000000000001"/>
    <n v="304.54200000000003"/>
    <n v="43491"/>
    <n v="0.8305555555555556"/>
    <s v="Ewallet"/>
    <n v="290.04000000000002"/>
    <n v="4.7619047620000003"/>
    <n v="14.502000000000001"/>
    <n v="6.4"/>
  </r>
  <r>
    <s v="480-63-2856"/>
    <x v="1"/>
    <s v="Naypyitaw"/>
    <s v="Normal"/>
    <x v="0"/>
    <x v="4"/>
    <n v="19.25"/>
    <n v="8"/>
    <n v="7.7"/>
    <n v="161.69999999999999"/>
    <n v="43488"/>
    <n v="0.77569444444444446"/>
    <s v="Ewallet"/>
    <n v="154"/>
    <n v="4.7619047620000003"/>
    <n v="7.7"/>
    <n v="6.6"/>
  </r>
  <r>
    <s v="787-56-0757"/>
    <x v="1"/>
    <s v="Naypyitaw"/>
    <s v="Member"/>
    <x v="0"/>
    <x v="4"/>
    <n v="80.36"/>
    <n v="4"/>
    <n v="16.071999999999999"/>
    <n v="337.512"/>
    <n v="43519"/>
    <n v="0.78125"/>
    <s v="Credit card"/>
    <n v="321.44"/>
    <n v="4.7619047620000003"/>
    <n v="16.071999999999999"/>
    <n v="8.3000000000000007"/>
  </r>
  <r>
    <s v="360-39-5055"/>
    <x v="1"/>
    <s v="Naypyitaw"/>
    <s v="Member"/>
    <x v="0"/>
    <x v="3"/>
    <n v="48.91"/>
    <n v="5"/>
    <n v="12.227499999999999"/>
    <n v="256.77749999999997"/>
    <n v="43533"/>
    <n v="0.4284722222222222"/>
    <s v="Cash"/>
    <n v="244.55"/>
    <n v="4.7619047620000003"/>
    <n v="12.227499999999999"/>
    <n v="6.6"/>
  </r>
  <r>
    <s v="730-50-9884"/>
    <x v="1"/>
    <s v="Naypyitaw"/>
    <s v="Normal"/>
    <x v="0"/>
    <x v="3"/>
    <n v="83.06"/>
    <n v="7"/>
    <n v="29.071000000000002"/>
    <n v="610.4910000000001"/>
    <n v="43529"/>
    <n v="0.60486111111111118"/>
    <s v="Ewallet"/>
    <n v="581.41999999999996"/>
    <n v="4.7619047620000003"/>
    <n v="29.071000000000002"/>
    <n v="4"/>
  </r>
  <r>
    <s v="362-58-8315"/>
    <x v="1"/>
    <s v="Naypyitaw"/>
    <s v="Normal"/>
    <x v="0"/>
    <x v="5"/>
    <n v="76.52"/>
    <n v="5"/>
    <n v="19.13"/>
    <n v="401.72999999999996"/>
    <n v="43549"/>
    <n v="0.43263888888888885"/>
    <s v="Cash"/>
    <n v="382.6"/>
    <n v="4.7619047620000003"/>
    <n v="19.13"/>
    <n v="9.9"/>
  </r>
  <r>
    <s v="633-44-8566"/>
    <x v="0"/>
    <s v="Yangon"/>
    <s v="Member"/>
    <x v="0"/>
    <x v="4"/>
    <n v="49.38"/>
    <n v="7"/>
    <n v="17.283000000000001"/>
    <n v="362.94300000000004"/>
    <n v="43551"/>
    <n v="0.85763888888888884"/>
    <s v="Credit card"/>
    <n v="345.66"/>
    <n v="4.7619047620000003"/>
    <n v="17.283000000000001"/>
    <n v="7.3"/>
  </r>
  <r>
    <s v="504-35-8843"/>
    <x v="0"/>
    <s v="Yangon"/>
    <s v="Normal"/>
    <x v="0"/>
    <x v="3"/>
    <n v="42.47"/>
    <n v="1"/>
    <n v="2.1234999999999999"/>
    <n v="44.593499999999999"/>
    <n v="43467"/>
    <n v="0.70624999999999993"/>
    <s v="Cash"/>
    <n v="42.47"/>
    <n v="4.7619047620000003"/>
    <n v="2.1234999999999999"/>
    <n v="5.7"/>
  </r>
  <r>
    <s v="318-68-5053"/>
    <x v="2"/>
    <s v="Mandalay"/>
    <s v="Normal"/>
    <x v="0"/>
    <x v="0"/>
    <n v="76.989999999999995"/>
    <n v="6"/>
    <n v="23.097000000000001"/>
    <n v="485.03699999999992"/>
    <n v="43523"/>
    <n v="0.74652777777777779"/>
    <s v="Cash"/>
    <n v="461.94"/>
    <n v="4.7619047620000003"/>
    <n v="23.097000000000001"/>
    <n v="6.1"/>
  </r>
  <r>
    <s v="565-80-5980"/>
    <x v="1"/>
    <s v="Naypyitaw"/>
    <s v="Member"/>
    <x v="0"/>
    <x v="2"/>
    <n v="47.38"/>
    <n v="4"/>
    <n v="9.4760000000000009"/>
    <n v="198.99600000000001"/>
    <n v="43488"/>
    <n v="0.43402777777777773"/>
    <s v="Cash"/>
    <n v="189.52"/>
    <n v="4.7619047620000003"/>
    <n v="9.4760000000000009"/>
    <n v="7.1"/>
  </r>
  <r>
    <s v="225-32-0908"/>
    <x v="1"/>
    <s v="Naypyitaw"/>
    <s v="Normal"/>
    <x v="0"/>
    <x v="3"/>
    <n v="44.86"/>
    <n v="10"/>
    <n v="22.43"/>
    <n v="471.03000000000003"/>
    <n v="43491"/>
    <n v="0.82916666666666661"/>
    <s v="Ewallet"/>
    <n v="448.6"/>
    <n v="4.7619047620000003"/>
    <n v="22.43"/>
    <n v="8.1999999999999993"/>
  </r>
  <r>
    <s v="873-51-0671"/>
    <x v="0"/>
    <s v="Yangon"/>
    <s v="Member"/>
    <x v="0"/>
    <x v="3"/>
    <n v="21.98"/>
    <n v="7"/>
    <n v="7.6929999999999996"/>
    <n v="161.55300000000003"/>
    <n v="43475"/>
    <n v="0.6958333333333333"/>
    <s v="Ewallet"/>
    <n v="153.86000000000001"/>
    <n v="4.7619047620000003"/>
    <n v="7.6929999999999996"/>
    <n v="5.0999999999999996"/>
  </r>
  <r>
    <s v="152-08-9985"/>
    <x v="2"/>
    <s v="Mandalay"/>
    <s v="Member"/>
    <x v="0"/>
    <x v="0"/>
    <n v="64.36"/>
    <n v="9"/>
    <n v="28.962"/>
    <n v="608.202"/>
    <n v="43536"/>
    <n v="0.50624999999999998"/>
    <s v="Credit card"/>
    <n v="579.24"/>
    <n v="4.7619047620000003"/>
    <n v="28.962"/>
    <n v="8.6"/>
  </r>
  <r>
    <s v="512-91-0811"/>
    <x v="1"/>
    <s v="Naypyitaw"/>
    <s v="Normal"/>
    <x v="0"/>
    <x v="0"/>
    <n v="89.75"/>
    <n v="1"/>
    <n v="4.4874999999999998"/>
    <n v="94.237499999999997"/>
    <n v="43502"/>
    <n v="0.83680555555555547"/>
    <s v="Credit card"/>
    <n v="89.75"/>
    <n v="4.7619047620000003"/>
    <n v="4.4874999999999998"/>
    <n v="6.6"/>
  </r>
  <r>
    <s v="594-34-4444"/>
    <x v="0"/>
    <s v="Yangon"/>
    <s v="Normal"/>
    <x v="0"/>
    <x v="1"/>
    <n v="97.16"/>
    <n v="1"/>
    <n v="4.8579999999999997"/>
    <n v="102.018"/>
    <n v="43532"/>
    <n v="0.85972222222222217"/>
    <s v="Ewallet"/>
    <n v="97.16"/>
    <n v="4.7619047620000003"/>
    <n v="4.8579999999999997"/>
    <n v="7.2"/>
  </r>
  <r>
    <s v="766-85-7061"/>
    <x v="2"/>
    <s v="Mandalay"/>
    <s v="Normal"/>
    <x v="0"/>
    <x v="0"/>
    <n v="87.87"/>
    <n v="10"/>
    <n v="43.935000000000002"/>
    <n v="922.63499999999999"/>
    <n v="43553"/>
    <n v="0.43402777777777773"/>
    <s v="Ewallet"/>
    <n v="878.7"/>
    <n v="4.7619047620000003"/>
    <n v="43.935000000000002"/>
    <n v="5.0999999999999996"/>
  </r>
  <r>
    <s v="871-39-9221"/>
    <x v="1"/>
    <s v="Naypyitaw"/>
    <s v="Normal"/>
    <x v="0"/>
    <x v="1"/>
    <n v="12.45"/>
    <n v="6"/>
    <n v="3.7349999999999999"/>
    <n v="78.434999999999988"/>
    <n v="43505"/>
    <n v="0.5493055555555556"/>
    <s v="Cash"/>
    <n v="74.7"/>
    <n v="4.7619047620000003"/>
    <n v="3.7349999999999999"/>
    <n v="4.0999999999999996"/>
  </r>
  <r>
    <s v="865-92-6136"/>
    <x v="0"/>
    <s v="Yangon"/>
    <s v="Normal"/>
    <x v="0"/>
    <x v="4"/>
    <n v="52.75"/>
    <n v="3"/>
    <n v="7.9124999999999996"/>
    <n v="166.16249999999999"/>
    <n v="43547"/>
    <n v="0.42777777777777781"/>
    <s v="Ewallet"/>
    <n v="158.25"/>
    <n v="4.7619047620000003"/>
    <n v="7.9124999999999996"/>
    <n v="9.3000000000000007"/>
  </r>
  <r>
    <s v="733-01-9107"/>
    <x v="2"/>
    <s v="Mandalay"/>
    <s v="Normal"/>
    <x v="0"/>
    <x v="2"/>
    <n v="82.7"/>
    <n v="6"/>
    <n v="24.81"/>
    <n v="521.01"/>
    <n v="43529"/>
    <n v="0.7597222222222223"/>
    <s v="Cash"/>
    <n v="496.2"/>
    <n v="4.7619047620000003"/>
    <n v="24.81"/>
    <n v="7.4"/>
  </r>
  <r>
    <s v="163-56-7055"/>
    <x v="1"/>
    <s v="Naypyitaw"/>
    <s v="Member"/>
    <x v="0"/>
    <x v="5"/>
    <n v="48.71"/>
    <n v="1"/>
    <n v="2.4355000000000002"/>
    <n v="51.145499999999998"/>
    <n v="43550"/>
    <n v="0.80555555555555547"/>
    <s v="Cash"/>
    <n v="48.71"/>
    <n v="4.7619047620000003"/>
    <n v="2.4355000000000002"/>
    <n v="4.0999999999999996"/>
  </r>
  <r>
    <s v="189-98-2939"/>
    <x v="1"/>
    <s v="Naypyitaw"/>
    <s v="Normal"/>
    <x v="0"/>
    <x v="5"/>
    <n v="78.55"/>
    <n v="9"/>
    <n v="35.347499999999997"/>
    <n v="742.2974999999999"/>
    <n v="43525"/>
    <n v="0.55694444444444446"/>
    <s v="Cash"/>
    <n v="706.95"/>
    <n v="4.7619047620000003"/>
    <n v="35.347499999999997"/>
    <n v="7.2"/>
  </r>
  <r>
    <s v="551-21-3069"/>
    <x v="1"/>
    <s v="Naypyitaw"/>
    <s v="Normal"/>
    <x v="0"/>
    <x v="1"/>
    <n v="23.07"/>
    <n v="9"/>
    <n v="10.381500000000001"/>
    <n v="218.01149999999998"/>
    <n v="43497"/>
    <n v="0.4770833333333333"/>
    <s v="Cash"/>
    <n v="207.63"/>
    <n v="4.7619047620000003"/>
    <n v="10.381500000000001"/>
    <n v="4.9000000000000004"/>
  </r>
  <r>
    <s v="212-62-1842"/>
    <x v="0"/>
    <s v="Yangon"/>
    <s v="Normal"/>
    <x v="0"/>
    <x v="4"/>
    <n v="58.26"/>
    <n v="6"/>
    <n v="17.478000000000002"/>
    <n v="367.03800000000001"/>
    <n v="43552"/>
    <n v="0.6972222222222223"/>
    <s v="Cash"/>
    <n v="349.56"/>
    <n v="4.7619047620000003"/>
    <n v="17.478000000000002"/>
    <n v="9.9"/>
  </r>
  <r>
    <s v="716-39-1409"/>
    <x v="2"/>
    <s v="Mandalay"/>
    <s v="Normal"/>
    <x v="0"/>
    <x v="0"/>
    <n v="30.35"/>
    <n v="7"/>
    <n v="10.6225"/>
    <n v="223.07250000000002"/>
    <n v="43543"/>
    <n v="0.7631944444444444"/>
    <s v="Cash"/>
    <n v="212.45"/>
    <n v="4.7619047620000003"/>
    <n v="10.6225"/>
    <n v="8"/>
  </r>
  <r>
    <s v="704-48-3927"/>
    <x v="0"/>
    <s v="Yangon"/>
    <s v="Member"/>
    <x v="0"/>
    <x v="1"/>
    <n v="88.67"/>
    <n v="10"/>
    <n v="44.335000000000001"/>
    <n v="931.03500000000008"/>
    <n v="43477"/>
    <n v="0.61805555555555558"/>
    <s v="Ewallet"/>
    <n v="886.7"/>
    <n v="4.7619047620000003"/>
    <n v="44.335000000000001"/>
    <n v="7.3"/>
  </r>
  <r>
    <s v="628-34-3388"/>
    <x v="1"/>
    <s v="Naypyitaw"/>
    <s v="Normal"/>
    <x v="0"/>
    <x v="5"/>
    <n v="27.38"/>
    <n v="6"/>
    <n v="8.2140000000000004"/>
    <n v="172.494"/>
    <n v="43470"/>
    <n v="0.87083333333333324"/>
    <s v="Credit card"/>
    <n v="164.28"/>
    <n v="4.7619047620000003"/>
    <n v="8.2140000000000004"/>
    <n v="7.9"/>
  </r>
  <r>
    <s v="630-74-5166"/>
    <x v="0"/>
    <s v="Yangon"/>
    <s v="Normal"/>
    <x v="0"/>
    <x v="3"/>
    <n v="62.13"/>
    <n v="6"/>
    <n v="18.638999999999999"/>
    <n v="391.41900000000004"/>
    <n v="43546"/>
    <n v="0.84652777777777777"/>
    <s v="Cash"/>
    <n v="372.78"/>
    <n v="4.7619047620000003"/>
    <n v="18.638999999999999"/>
    <n v="7.4"/>
  </r>
  <r>
    <s v="588-01-7461"/>
    <x v="1"/>
    <s v="Naypyitaw"/>
    <s v="Normal"/>
    <x v="0"/>
    <x v="4"/>
    <n v="33.979999999999997"/>
    <n v="9"/>
    <n v="15.291"/>
    <n v="321.11099999999999"/>
    <n v="43548"/>
    <n v="0.4465277777777778"/>
    <s v="Cash"/>
    <n v="305.82"/>
    <n v="4.7619047620000003"/>
    <n v="15.291"/>
    <n v="4.2"/>
  </r>
  <r>
    <s v="861-77-0145"/>
    <x v="1"/>
    <s v="Naypyitaw"/>
    <s v="Member"/>
    <x v="0"/>
    <x v="1"/>
    <n v="81.97"/>
    <n v="10"/>
    <n v="40.984999999999999"/>
    <n v="860.68500000000006"/>
    <n v="43527"/>
    <n v="0.60416666666666663"/>
    <s v="Cash"/>
    <n v="819.7"/>
    <n v="4.7619047620000003"/>
    <n v="40.984999999999999"/>
    <n v="9.1999999999999993"/>
  </r>
  <r>
    <s v="479-26-8945"/>
    <x v="2"/>
    <s v="Mandalay"/>
    <s v="Member"/>
    <x v="0"/>
    <x v="3"/>
    <n v="16.489999999999998"/>
    <n v="2"/>
    <n v="1.649"/>
    <n v="34.628999999999998"/>
    <n v="43501"/>
    <n v="0.48055555555555557"/>
    <s v="Ewallet"/>
    <n v="32.979999999999997"/>
    <n v="4.7619047620000003"/>
    <n v="1.649"/>
    <n v="4.5999999999999996"/>
  </r>
  <r>
    <s v="210-67-5886"/>
    <x v="1"/>
    <s v="Naypyitaw"/>
    <s v="Member"/>
    <x v="0"/>
    <x v="0"/>
    <n v="98.21"/>
    <n v="3"/>
    <n v="14.7315"/>
    <n v="309.36149999999998"/>
    <n v="43501"/>
    <n v="0.44513888888888892"/>
    <s v="Credit card"/>
    <n v="294.63"/>
    <n v="4.7619047620000003"/>
    <n v="14.7315"/>
    <n v="7.8"/>
  </r>
  <r>
    <s v="227-78-1148"/>
    <x v="2"/>
    <s v="Mandalay"/>
    <s v="Normal"/>
    <x v="0"/>
    <x v="5"/>
    <n v="72.84"/>
    <n v="7"/>
    <n v="25.494"/>
    <n v="535.37400000000002"/>
    <n v="43511"/>
    <n v="0.53055555555555556"/>
    <s v="Cash"/>
    <n v="509.88"/>
    <n v="4.7619047620000003"/>
    <n v="25.494"/>
    <n v="8.4"/>
  </r>
  <r>
    <s v="645-44-1170"/>
    <x v="0"/>
    <s v="Yangon"/>
    <s v="Member"/>
    <x v="0"/>
    <x v="2"/>
    <n v="58.07"/>
    <n v="9"/>
    <n v="26.131499999999999"/>
    <n v="548.76149999999996"/>
    <n v="43484"/>
    <n v="0.83819444444444446"/>
    <s v="Ewallet"/>
    <n v="522.63"/>
    <n v="4.7619047620000003"/>
    <n v="26.131499999999999"/>
    <n v="4.3"/>
  </r>
  <r>
    <s v="237-01-6122"/>
    <x v="1"/>
    <s v="Naypyitaw"/>
    <s v="Member"/>
    <x v="0"/>
    <x v="2"/>
    <n v="80.790000000000006"/>
    <n v="9"/>
    <n v="36.355499999999999"/>
    <n v="763.46550000000002"/>
    <n v="43497"/>
    <n v="0.85486111111111107"/>
    <s v="Credit card"/>
    <n v="727.11"/>
    <n v="4.7619047620000003"/>
    <n v="36.355499999999999"/>
    <n v="9.5"/>
  </r>
  <r>
    <s v="225-98-1496"/>
    <x v="1"/>
    <s v="Naypyitaw"/>
    <s v="Normal"/>
    <x v="0"/>
    <x v="5"/>
    <n v="27.02"/>
    <n v="3"/>
    <n v="4.0529999999999999"/>
    <n v="85.113"/>
    <n v="43526"/>
    <n v="0.54236111111111118"/>
    <s v="Credit card"/>
    <n v="81.06"/>
    <n v="4.7619047620000003"/>
    <n v="4.0529999999999999"/>
    <n v="7.1"/>
  </r>
  <r>
    <s v="291-32-1427"/>
    <x v="2"/>
    <s v="Mandalay"/>
    <s v="Member"/>
    <x v="0"/>
    <x v="5"/>
    <n v="21.94"/>
    <n v="5"/>
    <n v="5.4850000000000003"/>
    <n v="115.185"/>
    <n v="43529"/>
    <n v="0.52013888888888882"/>
    <s v="Ewallet"/>
    <n v="109.7"/>
    <n v="4.7619047620000003"/>
    <n v="5.4850000000000003"/>
    <n v="5.3"/>
  </r>
  <r>
    <s v="659-65-8956"/>
    <x v="2"/>
    <s v="Mandalay"/>
    <s v="Member"/>
    <x v="0"/>
    <x v="5"/>
    <n v="51.36"/>
    <n v="1"/>
    <n v="2.5680000000000001"/>
    <n v="53.927999999999997"/>
    <n v="43481"/>
    <n v="0.6430555555555556"/>
    <s v="Ewallet"/>
    <n v="51.36"/>
    <n v="4.7619047620000003"/>
    <n v="2.5680000000000001"/>
    <n v="5.2"/>
  </r>
  <r>
    <s v="642-32-2990"/>
    <x v="0"/>
    <s v="Yangon"/>
    <s v="Normal"/>
    <x v="0"/>
    <x v="4"/>
    <n v="10.96"/>
    <n v="10"/>
    <n v="5.48"/>
    <n v="115.08000000000001"/>
    <n v="43498"/>
    <n v="0.8666666666666667"/>
    <s v="Ewallet"/>
    <n v="109.6"/>
    <n v="4.7619047620000003"/>
    <n v="5.48"/>
    <n v="6"/>
  </r>
  <r>
    <s v="378-24-2715"/>
    <x v="2"/>
    <s v="Mandalay"/>
    <s v="Normal"/>
    <x v="0"/>
    <x v="2"/>
    <n v="53.44"/>
    <n v="2"/>
    <n v="5.3440000000000003"/>
    <n v="112.22399999999999"/>
    <n v="43485"/>
    <n v="0.85972222222222217"/>
    <s v="Ewallet"/>
    <n v="106.88"/>
    <n v="4.7619047620000003"/>
    <n v="5.3440000000000003"/>
    <n v="4.0999999999999996"/>
  </r>
  <r>
    <s v="638-60-7125"/>
    <x v="0"/>
    <s v="Yangon"/>
    <s v="Normal"/>
    <x v="0"/>
    <x v="1"/>
    <n v="99.56"/>
    <n v="8"/>
    <n v="39.823999999999998"/>
    <n v="836.30399999999997"/>
    <n v="43510"/>
    <n v="0.7104166666666667"/>
    <s v="Credit card"/>
    <n v="796.48"/>
    <n v="4.7619047620000003"/>
    <n v="39.823999999999998"/>
    <n v="5.2"/>
  </r>
  <r>
    <s v="659-36-1684"/>
    <x v="1"/>
    <s v="Naypyitaw"/>
    <s v="Member"/>
    <x v="0"/>
    <x v="3"/>
    <n v="57.12"/>
    <n v="7"/>
    <n v="19.992000000000001"/>
    <n v="419.83199999999999"/>
    <n v="43477"/>
    <n v="0.50138888888888888"/>
    <s v="Credit card"/>
    <n v="399.84"/>
    <n v="4.7619047620000003"/>
    <n v="19.992000000000001"/>
    <n v="6.5"/>
  </r>
  <r>
    <s v="219-22-9386"/>
    <x v="2"/>
    <s v="Mandalay"/>
    <s v="Member"/>
    <x v="0"/>
    <x v="3"/>
    <n v="99.96"/>
    <n v="9"/>
    <n v="44.981999999999999"/>
    <n v="944.62199999999996"/>
    <n v="43533"/>
    <n v="0.72638888888888886"/>
    <s v="Credit card"/>
    <n v="899.64"/>
    <n v="4.7619047620000003"/>
    <n v="44.981999999999999"/>
    <n v="4.2"/>
  </r>
  <r>
    <s v="336-78-2147"/>
    <x v="1"/>
    <s v="Naypyitaw"/>
    <s v="Member"/>
    <x v="0"/>
    <x v="2"/>
    <n v="63.91"/>
    <n v="8"/>
    <n v="25.564"/>
    <n v="536.84399999999994"/>
    <n v="43537"/>
    <n v="0.82777777777777783"/>
    <s v="Credit card"/>
    <n v="511.28"/>
    <n v="4.7619047620000003"/>
    <n v="25.564"/>
    <n v="4.5999999999999996"/>
  </r>
  <r>
    <s v="268-27-6179"/>
    <x v="2"/>
    <s v="Mandalay"/>
    <s v="Member"/>
    <x v="0"/>
    <x v="5"/>
    <n v="56.47"/>
    <n v="8"/>
    <n v="22.588000000000001"/>
    <n v="474.34800000000001"/>
    <n v="43533"/>
    <n v="0.62291666666666667"/>
    <s v="Ewallet"/>
    <n v="451.76"/>
    <n v="4.7619047620000003"/>
    <n v="22.588000000000001"/>
    <n v="7.3"/>
  </r>
  <r>
    <s v="668-90-8900"/>
    <x v="0"/>
    <s v="Yangon"/>
    <s v="Normal"/>
    <x v="0"/>
    <x v="2"/>
    <n v="93.69"/>
    <n v="7"/>
    <n v="32.791499999999999"/>
    <n v="688.62149999999997"/>
    <n v="43534"/>
    <n v="0.78055555555555556"/>
    <s v="Credit card"/>
    <n v="655.83"/>
    <n v="4.7619047620000003"/>
    <n v="32.791499999999999"/>
    <n v="4.5"/>
  </r>
  <r>
    <s v="870-54-3162"/>
    <x v="0"/>
    <s v="Yangon"/>
    <s v="Normal"/>
    <x v="0"/>
    <x v="3"/>
    <n v="32.25"/>
    <n v="5"/>
    <n v="8.0625"/>
    <n v="169.3125"/>
    <n v="43492"/>
    <n v="0.55972222222222223"/>
    <s v="Cash"/>
    <n v="161.25"/>
    <n v="4.7619047620000003"/>
    <n v="8.0625"/>
    <n v="9"/>
  </r>
  <r>
    <s v="189-08-9157"/>
    <x v="1"/>
    <s v="Naypyitaw"/>
    <s v="Normal"/>
    <x v="0"/>
    <x v="5"/>
    <n v="31.73"/>
    <n v="9"/>
    <n v="14.278499999999999"/>
    <n v="299.8485"/>
    <n v="43473"/>
    <n v="0.67847222222222225"/>
    <s v="Credit card"/>
    <n v="285.57"/>
    <n v="4.7619047620000003"/>
    <n v="14.278499999999999"/>
    <n v="5.9"/>
  </r>
  <r>
    <s v="663-86-9076"/>
    <x v="1"/>
    <s v="Naypyitaw"/>
    <s v="Member"/>
    <x v="0"/>
    <x v="4"/>
    <n v="68.540000000000006"/>
    <n v="8"/>
    <n v="27.416"/>
    <n v="575.7360000000001"/>
    <n v="43473"/>
    <n v="0.6645833333333333"/>
    <s v="Ewallet"/>
    <n v="548.32000000000005"/>
    <n v="4.7619047620000003"/>
    <n v="27.416"/>
    <n v="8.5"/>
  </r>
  <r>
    <s v="549-84-7482"/>
    <x v="2"/>
    <s v="Mandalay"/>
    <s v="Normal"/>
    <x v="0"/>
    <x v="3"/>
    <n v="90.28"/>
    <n v="9"/>
    <n v="40.625999999999998"/>
    <n v="853.14599999999996"/>
    <n v="43504"/>
    <n v="0.46875"/>
    <s v="Ewallet"/>
    <n v="812.52"/>
    <n v="4.7619047620000003"/>
    <n v="40.625999999999998"/>
    <n v="7.2"/>
  </r>
  <r>
    <s v="191-10-6171"/>
    <x v="2"/>
    <s v="Mandalay"/>
    <s v="Normal"/>
    <x v="0"/>
    <x v="5"/>
    <n v="39.619999999999997"/>
    <n v="7"/>
    <n v="13.867000000000001"/>
    <n v="291.20699999999999"/>
    <n v="43490"/>
    <n v="0.5541666666666667"/>
    <s v="Cash"/>
    <n v="277.33999999999997"/>
    <n v="4.7619047620000003"/>
    <n v="13.867000000000001"/>
    <n v="7.5"/>
  </r>
  <r>
    <s v="802-70-5316"/>
    <x v="0"/>
    <s v="Yangon"/>
    <s v="Member"/>
    <x v="0"/>
    <x v="3"/>
    <n v="92.13"/>
    <n v="6"/>
    <n v="27.638999999999999"/>
    <n v="580.41899999999998"/>
    <n v="43530"/>
    <n v="0.8569444444444444"/>
    <s v="Cash"/>
    <n v="552.78"/>
    <n v="4.7619047620000003"/>
    <n v="27.638999999999999"/>
    <n v="8.3000000000000007"/>
  </r>
  <r>
    <s v="695-51-0018"/>
    <x v="2"/>
    <s v="Mandalay"/>
    <s v="Normal"/>
    <x v="0"/>
    <x v="3"/>
    <n v="34.840000000000003"/>
    <n v="4"/>
    <n v="6.968"/>
    <n v="146.328"/>
    <n v="43506"/>
    <n v="0.77500000000000002"/>
    <s v="Cash"/>
    <n v="139.36000000000001"/>
    <n v="4.7619047620000003"/>
    <n v="6.968"/>
    <n v="7.4"/>
  </r>
  <r>
    <s v="590-83-4591"/>
    <x v="2"/>
    <s v="Mandalay"/>
    <s v="Member"/>
    <x v="0"/>
    <x v="1"/>
    <n v="87.45"/>
    <n v="6"/>
    <n v="26.234999999999999"/>
    <n v="550.93500000000006"/>
    <n v="43513"/>
    <n v="0.61111111111111105"/>
    <s v="Credit card"/>
    <n v="524.70000000000005"/>
    <n v="4.7619047620000003"/>
    <n v="26.234999999999999"/>
    <n v="8.8000000000000007"/>
  </r>
  <r>
    <s v="483-71-1164"/>
    <x v="1"/>
    <s v="Naypyitaw"/>
    <s v="Normal"/>
    <x v="0"/>
    <x v="0"/>
    <n v="81.3"/>
    <n v="6"/>
    <n v="24.39"/>
    <n v="512.18999999999994"/>
    <n v="43532"/>
    <n v="0.69652777777777775"/>
    <s v="Ewallet"/>
    <n v="487.8"/>
    <n v="4.7619047620000003"/>
    <n v="24.39"/>
    <n v="5.3"/>
  </r>
  <r>
    <s v="597-78-7908"/>
    <x v="1"/>
    <s v="Naypyitaw"/>
    <s v="Normal"/>
    <x v="0"/>
    <x v="5"/>
    <n v="90.22"/>
    <n v="3"/>
    <n v="13.532999999999999"/>
    <n v="284.19299999999998"/>
    <n v="43514"/>
    <n v="0.81874999999999998"/>
    <s v="Cash"/>
    <n v="270.66000000000003"/>
    <n v="4.7619047620000003"/>
    <n v="13.532999999999999"/>
    <n v="6.2"/>
  </r>
  <r>
    <s v="700-81-1757"/>
    <x v="0"/>
    <s v="Yangon"/>
    <s v="Normal"/>
    <x v="0"/>
    <x v="1"/>
    <n v="26.31"/>
    <n v="5"/>
    <n v="6.5774999999999997"/>
    <n v="138.12749999999997"/>
    <n v="43483"/>
    <n v="0.87430555555555556"/>
    <s v="Credit card"/>
    <n v="131.55000000000001"/>
    <n v="4.7619047620000003"/>
    <n v="6.5774999999999997"/>
    <n v="8.8000000000000007"/>
  </r>
  <r>
    <s v="354-39-5160"/>
    <x v="0"/>
    <s v="Yangon"/>
    <s v="Member"/>
    <x v="0"/>
    <x v="2"/>
    <n v="34.42"/>
    <n v="6"/>
    <n v="10.326000000000001"/>
    <n v="216.846"/>
    <n v="43514"/>
    <n v="0.65208333333333335"/>
    <s v="Cash"/>
    <n v="206.52"/>
    <n v="4.7619047620000003"/>
    <n v="10.326000000000001"/>
    <n v="9.8000000000000007"/>
  </r>
  <r>
    <s v="241-72-9525"/>
    <x v="2"/>
    <s v="Mandalay"/>
    <s v="Normal"/>
    <x v="0"/>
    <x v="3"/>
    <n v="51.91"/>
    <n v="10"/>
    <n v="25.954999999999998"/>
    <n v="545.05499999999995"/>
    <n v="43512"/>
    <n v="0.51458333333333328"/>
    <s v="Cash"/>
    <n v="519.1"/>
    <n v="4.7619047620000003"/>
    <n v="25.954999999999998"/>
    <n v="8.1999999999999993"/>
  </r>
  <r>
    <s v="575-30-8091"/>
    <x v="0"/>
    <s v="Yangon"/>
    <s v="Normal"/>
    <x v="0"/>
    <x v="3"/>
    <n v="72.5"/>
    <n v="8"/>
    <n v="29"/>
    <n v="609"/>
    <n v="43540"/>
    <n v="0.80902777777777779"/>
    <s v="Ewallet"/>
    <n v="580"/>
    <n v="4.7619047620000003"/>
    <n v="29"/>
    <n v="9.1999999999999993"/>
  </r>
  <r>
    <s v="731-81-9469"/>
    <x v="1"/>
    <s v="Naypyitaw"/>
    <s v="Member"/>
    <x v="0"/>
    <x v="3"/>
    <n v="89.8"/>
    <n v="10"/>
    <n v="44.9"/>
    <n v="942.9"/>
    <n v="43488"/>
    <n v="0.54166666666666663"/>
    <s v="Credit card"/>
    <n v="898"/>
    <n v="4.7619047620000003"/>
    <n v="44.9"/>
    <n v="5.4"/>
  </r>
  <r>
    <s v="280-17-4359"/>
    <x v="1"/>
    <s v="Naypyitaw"/>
    <s v="Member"/>
    <x v="1"/>
    <x v="0"/>
    <n v="90.5"/>
    <n v="10"/>
    <n v="45.25"/>
    <n v="950.25"/>
    <n v="43490"/>
    <n v="0.57500000000000007"/>
    <s v="Cash"/>
    <n v="905"/>
    <n v="4.7619047620000003"/>
    <n v="45.25"/>
    <n v="8.1"/>
  </r>
  <r>
    <s v="338-65-2210"/>
    <x v="1"/>
    <s v="Naypyitaw"/>
    <s v="Member"/>
    <x v="0"/>
    <x v="0"/>
    <n v="68.599999999999994"/>
    <n v="10"/>
    <n v="34.299999999999997"/>
    <n v="720.3"/>
    <n v="43501"/>
    <n v="0.83124999999999993"/>
    <s v="Cash"/>
    <n v="686"/>
    <n v="4.7619047620000003"/>
    <n v="34.299999999999997"/>
    <n v="9.1"/>
  </r>
  <r>
    <s v="488-25-4221"/>
    <x v="1"/>
    <s v="Naypyitaw"/>
    <s v="Member"/>
    <x v="0"/>
    <x v="4"/>
    <n v="30.41"/>
    <n v="1"/>
    <n v="1.5205"/>
    <n v="31.930499999999999"/>
    <n v="43518"/>
    <n v="0.44166666666666665"/>
    <s v="Credit card"/>
    <n v="30.41"/>
    <n v="4.7619047620000003"/>
    <n v="1.5205"/>
    <n v="8.4"/>
  </r>
  <r>
    <s v="239-10-7476"/>
    <x v="0"/>
    <s v="Yangon"/>
    <s v="Normal"/>
    <x v="0"/>
    <x v="2"/>
    <n v="77.95"/>
    <n v="6"/>
    <n v="23.385000000000002"/>
    <n v="491.08500000000004"/>
    <n v="43486"/>
    <n v="0.69236111111111109"/>
    <s v="Ewallet"/>
    <n v="467.7"/>
    <n v="4.7619047620000003"/>
    <n v="23.385000000000002"/>
    <n v="8"/>
  </r>
  <r>
    <s v="458-41-1477"/>
    <x v="1"/>
    <s v="Naypyitaw"/>
    <s v="Normal"/>
    <x v="0"/>
    <x v="0"/>
    <n v="46.26"/>
    <n v="6"/>
    <n v="13.878"/>
    <n v="291.43799999999999"/>
    <n v="43532"/>
    <n v="0.71597222222222223"/>
    <s v="Credit card"/>
    <n v="277.56"/>
    <n v="4.7619047620000003"/>
    <n v="13.878"/>
    <n v="9.5"/>
  </r>
  <r>
    <s v="685-64-1609"/>
    <x v="0"/>
    <s v="Yangon"/>
    <s v="Member"/>
    <x v="0"/>
    <x v="5"/>
    <n v="30.14"/>
    <n v="10"/>
    <n v="15.07"/>
    <n v="316.46999999999997"/>
    <n v="43506"/>
    <n v="0.51944444444444449"/>
    <s v="Ewallet"/>
    <n v="301.39999999999998"/>
    <n v="4.7619047620000003"/>
    <n v="15.07"/>
    <n v="9.1999999999999993"/>
  </r>
  <r>
    <s v="568-90-5112"/>
    <x v="1"/>
    <s v="Naypyitaw"/>
    <s v="Normal"/>
    <x v="1"/>
    <x v="0"/>
    <n v="66.14"/>
    <n v="4"/>
    <n v="13.228"/>
    <n v="277.78800000000001"/>
    <n v="43543"/>
    <n v="0.53194444444444444"/>
    <s v="Credit card"/>
    <n v="264.56"/>
    <n v="4.7619047620000003"/>
    <n v="13.228"/>
    <n v="5.6"/>
  </r>
  <r>
    <s v="262-47-2794"/>
    <x v="2"/>
    <s v="Mandalay"/>
    <s v="Member"/>
    <x v="1"/>
    <x v="2"/>
    <n v="71.86"/>
    <n v="8"/>
    <n v="28.744"/>
    <n v="603.62400000000002"/>
    <n v="43530"/>
    <n v="0.62986111111111109"/>
    <s v="Credit card"/>
    <n v="574.88"/>
    <n v="4.7619047620000003"/>
    <n v="28.744"/>
    <n v="6.2"/>
  </r>
  <r>
    <s v="238-49-0436"/>
    <x v="0"/>
    <s v="Yangon"/>
    <s v="Normal"/>
    <x v="1"/>
    <x v="0"/>
    <n v="32.46"/>
    <n v="8"/>
    <n v="12.984"/>
    <n v="272.66399999999999"/>
    <n v="43551"/>
    <n v="0.57500000000000007"/>
    <s v="Credit card"/>
    <n v="259.68"/>
    <n v="4.7619047620000003"/>
    <n v="12.984"/>
    <n v="4.9000000000000004"/>
  </r>
  <r>
    <s v="608-96-3517"/>
    <x v="2"/>
    <s v="Mandalay"/>
    <s v="Member"/>
    <x v="0"/>
    <x v="5"/>
    <n v="91.54"/>
    <n v="4"/>
    <n v="18.308"/>
    <n v="384.46800000000002"/>
    <n v="43547"/>
    <n v="0.80555555555555547"/>
    <s v="Credit card"/>
    <n v="366.16"/>
    <n v="4.7619047620000003"/>
    <n v="18.308"/>
    <n v="4.8"/>
  </r>
  <r>
    <s v="584-86-7256"/>
    <x v="1"/>
    <s v="Naypyitaw"/>
    <s v="Member"/>
    <x v="1"/>
    <x v="3"/>
    <n v="34.56"/>
    <n v="7"/>
    <n v="12.096"/>
    <n v="254.01600000000002"/>
    <n v="43535"/>
    <n v="0.67152777777777783"/>
    <s v="Credit card"/>
    <n v="241.92"/>
    <n v="4.7619047620000003"/>
    <n v="12.096"/>
    <n v="7.3"/>
  </r>
  <r>
    <s v="746-94-0204"/>
    <x v="0"/>
    <s v="Yangon"/>
    <s v="Normal"/>
    <x v="1"/>
    <x v="5"/>
    <n v="83.24"/>
    <n v="9"/>
    <n v="37.457999999999998"/>
    <n v="786.61799999999994"/>
    <n v="43494"/>
    <n v="0.49722222222222223"/>
    <s v="Credit card"/>
    <n v="749.16"/>
    <n v="4.7619047620000003"/>
    <n v="37.457999999999998"/>
    <n v="7.4"/>
  </r>
  <r>
    <s v="214-17-6927"/>
    <x v="1"/>
    <s v="Naypyitaw"/>
    <s v="Normal"/>
    <x v="0"/>
    <x v="4"/>
    <n v="16.48"/>
    <n v="6"/>
    <n v="4.944"/>
    <n v="103.824"/>
    <n v="43503"/>
    <n v="0.76597222222222217"/>
    <s v="Ewallet"/>
    <n v="98.88"/>
    <n v="4.7619047620000003"/>
    <n v="4.944"/>
    <n v="9.9"/>
  </r>
  <r>
    <s v="400-89-4171"/>
    <x v="1"/>
    <s v="Naypyitaw"/>
    <s v="Normal"/>
    <x v="0"/>
    <x v="3"/>
    <n v="80.97"/>
    <n v="8"/>
    <n v="32.387999999999998"/>
    <n v="680.14800000000002"/>
    <n v="43493"/>
    <n v="0.54513888888888895"/>
    <s v="Cash"/>
    <n v="647.76"/>
    <n v="4.7619047620000003"/>
    <n v="32.387999999999998"/>
    <n v="9.3000000000000007"/>
  </r>
  <r>
    <s v="782-95-9291"/>
    <x v="0"/>
    <s v="Yangon"/>
    <s v="Member"/>
    <x v="1"/>
    <x v="4"/>
    <n v="92.29"/>
    <n v="5"/>
    <n v="23.072500000000002"/>
    <n v="484.52250000000004"/>
    <n v="43516"/>
    <n v="0.66319444444444442"/>
    <s v="Credit card"/>
    <n v="461.45"/>
    <n v="4.7619047620000003"/>
    <n v="23.072500000000002"/>
    <n v="9"/>
  </r>
  <r>
    <s v="279-74-2924"/>
    <x v="2"/>
    <s v="Mandalay"/>
    <s v="Member"/>
    <x v="1"/>
    <x v="1"/>
    <n v="72.17"/>
    <n v="1"/>
    <n v="3.6084999999999998"/>
    <n v="75.778500000000008"/>
    <n v="43469"/>
    <n v="0.81944444444444453"/>
    <s v="Cash"/>
    <n v="72.17"/>
    <n v="4.7619047620000003"/>
    <n v="3.6084999999999998"/>
    <n v="6.1"/>
  </r>
  <r>
    <s v="307-85-2293"/>
    <x v="2"/>
    <s v="Mandalay"/>
    <s v="Normal"/>
    <x v="1"/>
    <x v="2"/>
    <n v="50.28"/>
    <n v="5"/>
    <n v="12.57"/>
    <n v="263.97000000000003"/>
    <n v="43531"/>
    <n v="0.58194444444444449"/>
    <s v="Ewallet"/>
    <n v="251.4"/>
    <n v="4.7619047620000003"/>
    <n v="12.57"/>
    <n v="9.6999999999999993"/>
  </r>
  <r>
    <s v="743-04-1105"/>
    <x v="2"/>
    <s v="Mandalay"/>
    <s v="Member"/>
    <x v="1"/>
    <x v="0"/>
    <n v="97.22"/>
    <n v="9"/>
    <n v="43.749000000000002"/>
    <n v="918.72900000000004"/>
    <n v="43554"/>
    <n v="0.61319444444444449"/>
    <s v="Ewallet"/>
    <n v="874.98"/>
    <n v="4.7619047620000003"/>
    <n v="43.749000000000002"/>
    <n v="6"/>
  </r>
  <r>
    <s v="423-57-2993"/>
    <x v="2"/>
    <s v="Mandalay"/>
    <s v="Normal"/>
    <x v="1"/>
    <x v="3"/>
    <n v="93.39"/>
    <n v="6"/>
    <n v="28.016999999999999"/>
    <n v="588.35700000000008"/>
    <n v="43551"/>
    <n v="0.8041666666666667"/>
    <s v="Ewallet"/>
    <n v="560.34"/>
    <n v="4.7619047620000003"/>
    <n v="28.016999999999999"/>
    <n v="10"/>
  </r>
  <r>
    <s v="894-41-5205"/>
    <x v="1"/>
    <s v="Naypyitaw"/>
    <s v="Normal"/>
    <x v="0"/>
    <x v="4"/>
    <n v="43.18"/>
    <n v="8"/>
    <n v="17.271999999999998"/>
    <n v="362.71199999999999"/>
    <n v="43484"/>
    <n v="0.81874999999999998"/>
    <s v="Credit card"/>
    <n v="345.44"/>
    <n v="4.7619047620000003"/>
    <n v="17.271999999999998"/>
    <n v="8.3000000000000007"/>
  </r>
  <r>
    <s v="275-28-0149"/>
    <x v="0"/>
    <s v="Yangon"/>
    <s v="Normal"/>
    <x v="1"/>
    <x v="3"/>
    <n v="63.69"/>
    <n v="1"/>
    <n v="3.1844999999999999"/>
    <n v="66.874499999999998"/>
    <n v="43521"/>
    <n v="0.68125000000000002"/>
    <s v="Cash"/>
    <n v="63.69"/>
    <n v="4.7619047620000003"/>
    <n v="3.1844999999999999"/>
    <n v="6"/>
  </r>
  <r>
    <s v="101-17-6199"/>
    <x v="0"/>
    <s v="Yangon"/>
    <s v="Normal"/>
    <x v="1"/>
    <x v="4"/>
    <n v="45.79"/>
    <n v="7"/>
    <n v="16.026499999999999"/>
    <n v="336.55649999999997"/>
    <n v="43537"/>
    <n v="0.8222222222222223"/>
    <s v="Credit card"/>
    <n v="320.52999999999997"/>
    <n v="4.7619047620000003"/>
    <n v="16.026499999999999"/>
    <n v="7"/>
  </r>
  <r>
    <s v="423-80-0988"/>
    <x v="1"/>
    <s v="Naypyitaw"/>
    <s v="Normal"/>
    <x v="1"/>
    <x v="3"/>
    <n v="76.400000000000006"/>
    <n v="2"/>
    <n v="7.64"/>
    <n v="160.44"/>
    <n v="43495"/>
    <n v="0.8208333333333333"/>
    <s v="Ewallet"/>
    <n v="152.80000000000001"/>
    <n v="4.7619047620000003"/>
    <n v="7.64"/>
    <n v="6.5"/>
  </r>
  <r>
    <s v="548-46-9322"/>
    <x v="2"/>
    <s v="Mandalay"/>
    <s v="Normal"/>
    <x v="1"/>
    <x v="4"/>
    <n v="39.9"/>
    <n v="10"/>
    <n v="19.95"/>
    <n v="418.95"/>
    <n v="43516"/>
    <n v="0.64166666666666672"/>
    <s v="Credit card"/>
    <n v="399"/>
    <n v="4.7619047620000003"/>
    <n v="19.95"/>
    <n v="5.9"/>
  </r>
  <r>
    <s v="505-02-0892"/>
    <x v="2"/>
    <s v="Mandalay"/>
    <s v="Member"/>
    <x v="1"/>
    <x v="0"/>
    <n v="42.57"/>
    <n v="8"/>
    <n v="17.027999999999999"/>
    <n v="357.58800000000002"/>
    <n v="43521"/>
    <n v="0.59166666666666667"/>
    <s v="Ewallet"/>
    <n v="340.56"/>
    <n v="4.7619047620000003"/>
    <n v="17.027999999999999"/>
    <n v="5.6"/>
  </r>
  <r>
    <s v="234-65-2137"/>
    <x v="1"/>
    <s v="Naypyitaw"/>
    <s v="Normal"/>
    <x v="1"/>
    <x v="2"/>
    <n v="95.58"/>
    <n v="10"/>
    <n v="47.79"/>
    <n v="1003.5899999999999"/>
    <n v="43481"/>
    <n v="0.56388888888888888"/>
    <s v="Cash"/>
    <n v="955.8"/>
    <n v="4.7619047620000003"/>
    <n v="47.79"/>
    <n v="4.8"/>
  </r>
  <r>
    <s v="687-47-8271"/>
    <x v="0"/>
    <s v="Yangon"/>
    <s v="Normal"/>
    <x v="1"/>
    <x v="5"/>
    <n v="98.98"/>
    <n v="10"/>
    <n v="49.49"/>
    <n v="1039.29"/>
    <n v="43504"/>
    <n v="0.68055555555555547"/>
    <s v="Credit card"/>
    <n v="989.8"/>
    <n v="4.7619047620000003"/>
    <n v="49.49"/>
    <n v="8.6999999999999993"/>
  </r>
  <r>
    <s v="796-32-9050"/>
    <x v="0"/>
    <s v="Yangon"/>
    <s v="Normal"/>
    <x v="1"/>
    <x v="4"/>
    <n v="51.28"/>
    <n v="6"/>
    <n v="15.384"/>
    <n v="323.06400000000002"/>
    <n v="43484"/>
    <n v="0.68819444444444444"/>
    <s v="Cash"/>
    <n v="307.68"/>
    <n v="4.7619047620000003"/>
    <n v="15.384"/>
    <n v="6.5"/>
  </r>
  <r>
    <s v="105-31-1824"/>
    <x v="0"/>
    <s v="Yangon"/>
    <s v="Member"/>
    <x v="1"/>
    <x v="3"/>
    <n v="69.52"/>
    <n v="7"/>
    <n v="24.332000000000001"/>
    <n v="510.97199999999998"/>
    <n v="43497"/>
    <n v="0.63194444444444442"/>
    <s v="Credit card"/>
    <n v="486.64"/>
    <n v="4.7619047620000003"/>
    <n v="24.332000000000001"/>
    <n v="8.5"/>
  </r>
  <r>
    <s v="249-42-3782"/>
    <x v="0"/>
    <s v="Yangon"/>
    <s v="Normal"/>
    <x v="1"/>
    <x v="0"/>
    <n v="70.010000000000005"/>
    <n v="5"/>
    <n v="17.502500000000001"/>
    <n v="367.55250000000001"/>
    <n v="43468"/>
    <n v="0.48333333333333334"/>
    <s v="Ewallet"/>
    <n v="350.05"/>
    <n v="4.7619047620000003"/>
    <n v="17.502500000000001"/>
    <n v="5.5"/>
  </r>
  <r>
    <s v="316-55-4634"/>
    <x v="2"/>
    <s v="Mandalay"/>
    <s v="Member"/>
    <x v="1"/>
    <x v="4"/>
    <n v="80.05"/>
    <n v="5"/>
    <n v="20.012499999999999"/>
    <n v="420.26249999999999"/>
    <n v="43491"/>
    <n v="0.53125"/>
    <s v="Credit card"/>
    <n v="400.25"/>
    <n v="4.7619047620000003"/>
    <n v="20.012499999999999"/>
    <n v="9.4"/>
  </r>
  <r>
    <s v="733-33-4967"/>
    <x v="1"/>
    <s v="Naypyitaw"/>
    <s v="Normal"/>
    <x v="1"/>
    <x v="1"/>
    <n v="20.85"/>
    <n v="8"/>
    <n v="8.34"/>
    <n v="175.14000000000001"/>
    <n v="43527"/>
    <n v="0.80347222222222225"/>
    <s v="Cash"/>
    <n v="166.8"/>
    <n v="4.7619047620000003"/>
    <n v="8.34"/>
    <n v="6.3"/>
  </r>
  <r>
    <s v="608-27-6295"/>
    <x v="2"/>
    <s v="Mandalay"/>
    <s v="Member"/>
    <x v="1"/>
    <x v="1"/>
    <n v="52.89"/>
    <n v="6"/>
    <n v="15.867000000000001"/>
    <n v="333.20700000000005"/>
    <n v="43484"/>
    <n v="0.7319444444444444"/>
    <s v="Credit card"/>
    <n v="317.33999999999997"/>
    <n v="4.7619047620000003"/>
    <n v="15.867000000000001"/>
    <n v="9.8000000000000007"/>
  </r>
  <r>
    <s v="414-12-7047"/>
    <x v="2"/>
    <s v="Mandalay"/>
    <s v="Normal"/>
    <x v="1"/>
    <x v="4"/>
    <n v="19.79"/>
    <n v="8"/>
    <n v="7.9160000000000004"/>
    <n v="166.23599999999999"/>
    <n v="43483"/>
    <n v="0.50277777777777777"/>
    <s v="Ewallet"/>
    <n v="158.32"/>
    <n v="4.7619047620000003"/>
    <n v="7.9160000000000004"/>
    <n v="8.6999999999999993"/>
  </r>
  <r>
    <s v="827-26-2100"/>
    <x v="0"/>
    <s v="Yangon"/>
    <s v="Member"/>
    <x v="1"/>
    <x v="2"/>
    <n v="33.840000000000003"/>
    <n v="9"/>
    <n v="15.228"/>
    <n v="319.78800000000007"/>
    <n v="43545"/>
    <n v="0.68125000000000002"/>
    <s v="Ewallet"/>
    <n v="304.56"/>
    <n v="4.7619047620000003"/>
    <n v="15.228"/>
    <n v="8.8000000000000007"/>
  </r>
  <r>
    <s v="175-54-2529"/>
    <x v="0"/>
    <s v="Yangon"/>
    <s v="Member"/>
    <x v="1"/>
    <x v="4"/>
    <n v="22.17"/>
    <n v="8"/>
    <n v="8.8680000000000003"/>
    <n v="186.22800000000001"/>
    <n v="43527"/>
    <n v="0.7090277777777777"/>
    <s v="Credit card"/>
    <n v="177.36"/>
    <n v="4.7619047620000003"/>
    <n v="8.8680000000000003"/>
    <n v="9.6"/>
  </r>
  <r>
    <s v="139-52-2867"/>
    <x v="1"/>
    <s v="Naypyitaw"/>
    <s v="Normal"/>
    <x v="0"/>
    <x v="5"/>
    <n v="22.51"/>
    <n v="7"/>
    <n v="7.8784999999999998"/>
    <n v="165.44850000000002"/>
    <n v="43509"/>
    <n v="0.4513888888888889"/>
    <s v="Credit card"/>
    <n v="157.57"/>
    <n v="4.7619047620000003"/>
    <n v="7.8784999999999998"/>
    <n v="4.8"/>
  </r>
  <r>
    <s v="407-63-8975"/>
    <x v="0"/>
    <s v="Yangon"/>
    <s v="Normal"/>
    <x v="1"/>
    <x v="4"/>
    <n v="73.88"/>
    <n v="6"/>
    <n v="22.164000000000001"/>
    <n v="465.44399999999996"/>
    <n v="43547"/>
    <n v="0.8027777777777777"/>
    <s v="Ewallet"/>
    <n v="443.28"/>
    <n v="4.7619047620000003"/>
    <n v="22.164000000000001"/>
    <n v="4.4000000000000004"/>
  </r>
  <r>
    <s v="342-65-4817"/>
    <x v="1"/>
    <s v="Naypyitaw"/>
    <s v="Member"/>
    <x v="1"/>
    <x v="0"/>
    <n v="86.8"/>
    <n v="3"/>
    <n v="13.02"/>
    <n v="273.41999999999996"/>
    <n v="43493"/>
    <n v="0.69930555555555562"/>
    <s v="Ewallet"/>
    <n v="260.39999999999998"/>
    <n v="4.7619047620000003"/>
    <n v="13.02"/>
    <n v="9.9"/>
  </r>
  <r>
    <s v="130-98-8941"/>
    <x v="1"/>
    <s v="Naypyitaw"/>
    <s v="Normal"/>
    <x v="1"/>
    <x v="5"/>
    <n v="64.260000000000005"/>
    <n v="7"/>
    <n v="22.491"/>
    <n v="472.31100000000004"/>
    <n v="43505"/>
    <n v="0.41666666666666669"/>
    <s v="Cash"/>
    <n v="449.82"/>
    <n v="4.7619047620000003"/>
    <n v="22.491"/>
    <n v="5.7"/>
  </r>
  <r>
    <s v="434-83-9547"/>
    <x v="1"/>
    <s v="Naypyitaw"/>
    <s v="Member"/>
    <x v="1"/>
    <x v="4"/>
    <n v="38.47"/>
    <n v="8"/>
    <n v="15.388"/>
    <n v="323.14799999999997"/>
    <n v="43488"/>
    <n v="0.49374999999999997"/>
    <s v="Cash"/>
    <n v="307.76"/>
    <n v="4.7619047620000003"/>
    <n v="15.388"/>
    <n v="7.7"/>
  </r>
  <r>
    <s v="851-28-6367"/>
    <x v="0"/>
    <s v="Yangon"/>
    <s v="Member"/>
    <x v="1"/>
    <x v="3"/>
    <n v="15.5"/>
    <n v="10"/>
    <n v="7.75"/>
    <n v="162.75"/>
    <n v="43547"/>
    <n v="0.4548611111111111"/>
    <s v="Ewallet"/>
    <n v="155"/>
    <n v="4.7619047620000003"/>
    <n v="7.75"/>
    <n v="8"/>
  </r>
  <r>
    <s v="824-88-3614"/>
    <x v="1"/>
    <s v="Naypyitaw"/>
    <s v="Normal"/>
    <x v="1"/>
    <x v="0"/>
    <n v="34.31"/>
    <n v="8"/>
    <n v="13.724"/>
    <n v="288.20400000000001"/>
    <n v="43490"/>
    <n v="0.625"/>
    <s v="Ewallet"/>
    <n v="274.48"/>
    <n v="4.7619047620000003"/>
    <n v="13.724"/>
    <n v="5.7"/>
  </r>
  <r>
    <s v="586-25-0848"/>
    <x v="0"/>
    <s v="Yangon"/>
    <s v="Normal"/>
    <x v="0"/>
    <x v="3"/>
    <n v="12.34"/>
    <n v="7"/>
    <n v="4.319"/>
    <n v="90.698999999999998"/>
    <n v="43528"/>
    <n v="0.47152777777777777"/>
    <s v="Credit card"/>
    <n v="86.38"/>
    <n v="4.7619047620000003"/>
    <n v="4.319"/>
    <n v="6.7"/>
  </r>
  <r>
    <s v="895-66-0685"/>
    <x v="2"/>
    <s v="Mandalay"/>
    <s v="Member"/>
    <x v="1"/>
    <x v="4"/>
    <n v="18.079999999999998"/>
    <n v="3"/>
    <n v="2.7120000000000002"/>
    <n v="56.951999999999998"/>
    <n v="43529"/>
    <n v="0.82361111111111107"/>
    <s v="Ewallet"/>
    <n v="54.24"/>
    <n v="4.7619047620000003"/>
    <n v="2.7120000000000002"/>
    <n v="8"/>
  </r>
  <r>
    <s v="305-14-0245"/>
    <x v="2"/>
    <s v="Mandalay"/>
    <s v="Member"/>
    <x v="0"/>
    <x v="2"/>
    <n v="94.49"/>
    <n v="8"/>
    <n v="37.795999999999999"/>
    <n v="793.71600000000001"/>
    <n v="43527"/>
    <n v="0.79166666666666663"/>
    <s v="Ewallet"/>
    <n v="755.92"/>
    <n v="4.7619047620000003"/>
    <n v="37.795999999999999"/>
    <n v="7.5"/>
  </r>
  <r>
    <s v="732-04-5373"/>
    <x v="2"/>
    <s v="Mandalay"/>
    <s v="Member"/>
    <x v="1"/>
    <x v="2"/>
    <n v="46.47"/>
    <n v="4"/>
    <n v="9.2940000000000005"/>
    <n v="195.17400000000001"/>
    <n v="43504"/>
    <n v="0.45347222222222222"/>
    <s v="Cash"/>
    <n v="185.88"/>
    <n v="4.7619047620000003"/>
    <n v="9.2940000000000005"/>
    <n v="7"/>
  </r>
  <r>
    <s v="400-60-7251"/>
    <x v="0"/>
    <s v="Yangon"/>
    <s v="Normal"/>
    <x v="1"/>
    <x v="2"/>
    <n v="74.069999999999993"/>
    <n v="1"/>
    <n v="3.7035"/>
    <n v="77.773499999999999"/>
    <n v="43506"/>
    <n v="0.53472222222222221"/>
    <s v="Ewallet"/>
    <n v="74.069999999999993"/>
    <n v="4.7619047620000003"/>
    <n v="3.7035"/>
    <n v="9.9"/>
  </r>
  <r>
    <s v="593-65-1552"/>
    <x v="1"/>
    <s v="Naypyitaw"/>
    <s v="Normal"/>
    <x v="0"/>
    <x v="2"/>
    <n v="69.81"/>
    <n v="4"/>
    <n v="13.962"/>
    <n v="293.202"/>
    <n v="43493"/>
    <n v="0.86805555555555547"/>
    <s v="Credit card"/>
    <n v="279.24"/>
    <n v="4.7619047620000003"/>
    <n v="13.962"/>
    <n v="5.9"/>
  </r>
  <r>
    <s v="284-34-9626"/>
    <x v="2"/>
    <s v="Mandalay"/>
    <s v="Normal"/>
    <x v="0"/>
    <x v="2"/>
    <n v="77.040000000000006"/>
    <n v="3"/>
    <n v="11.555999999999999"/>
    <n v="242.67600000000002"/>
    <n v="43507"/>
    <n v="0.44375000000000003"/>
    <s v="Credit card"/>
    <n v="231.12"/>
    <n v="4.7619047620000003"/>
    <n v="11.555999999999999"/>
    <n v="7.2"/>
  </r>
  <r>
    <s v="437-58-8131"/>
    <x v="2"/>
    <s v="Mandalay"/>
    <s v="Normal"/>
    <x v="0"/>
    <x v="5"/>
    <n v="73.52"/>
    <n v="2"/>
    <n v="7.3520000000000003"/>
    <n v="154.392"/>
    <n v="43480"/>
    <n v="0.57013888888888886"/>
    <s v="Ewallet"/>
    <n v="147.04"/>
    <n v="4.7619047620000003"/>
    <n v="7.3520000000000003"/>
    <n v="4.5999999999999996"/>
  </r>
  <r>
    <s v="286-43-6208"/>
    <x v="1"/>
    <s v="Naypyitaw"/>
    <s v="Normal"/>
    <x v="0"/>
    <x v="4"/>
    <n v="87.8"/>
    <n v="9"/>
    <n v="39.51"/>
    <n v="829.70999999999992"/>
    <n v="43540"/>
    <n v="0.79722222222222217"/>
    <s v="Cash"/>
    <n v="790.2"/>
    <n v="4.7619047620000003"/>
    <n v="39.51"/>
    <n v="9.1999999999999993"/>
  </r>
  <r>
    <s v="641-43-2399"/>
    <x v="2"/>
    <s v="Mandalay"/>
    <s v="Normal"/>
    <x v="1"/>
    <x v="2"/>
    <n v="25.55"/>
    <n v="4"/>
    <n v="5.1100000000000003"/>
    <n v="107.31"/>
    <n v="43491"/>
    <n v="0.84930555555555554"/>
    <s v="Ewallet"/>
    <n v="102.2"/>
    <n v="4.7619047620000003"/>
    <n v="5.1100000000000003"/>
    <n v="5.7"/>
  </r>
  <r>
    <s v="831-07-6050"/>
    <x v="0"/>
    <s v="Yangon"/>
    <s v="Normal"/>
    <x v="1"/>
    <x v="1"/>
    <n v="32.71"/>
    <n v="5"/>
    <n v="8.1775000000000002"/>
    <n v="171.72750000000002"/>
    <n v="43543"/>
    <n v="0.47916666666666669"/>
    <s v="Credit card"/>
    <n v="163.55000000000001"/>
    <n v="4.7619047620000003"/>
    <n v="8.1775000000000002"/>
    <n v="9.9"/>
  </r>
  <r>
    <s v="556-86-3144"/>
    <x v="1"/>
    <s v="Naypyitaw"/>
    <s v="Member"/>
    <x v="0"/>
    <x v="5"/>
    <n v="74.290000000000006"/>
    <n v="1"/>
    <n v="3.7145000000000001"/>
    <n v="78.004500000000007"/>
    <n v="43478"/>
    <n v="0.8125"/>
    <s v="Cash"/>
    <n v="74.290000000000006"/>
    <n v="4.7619047620000003"/>
    <n v="3.7145000000000001"/>
    <n v="5"/>
  </r>
  <r>
    <s v="848-24-9445"/>
    <x v="1"/>
    <s v="Naypyitaw"/>
    <s v="Member"/>
    <x v="1"/>
    <x v="0"/>
    <n v="43.7"/>
    <n v="2"/>
    <n v="4.37"/>
    <n v="91.77000000000001"/>
    <n v="43550"/>
    <n v="0.75208333333333333"/>
    <s v="Cash"/>
    <n v="87.4"/>
    <n v="4.7619047620000003"/>
    <n v="4.37"/>
    <n v="4.9000000000000004"/>
  </r>
  <r>
    <s v="856-22-8149"/>
    <x v="0"/>
    <s v="Yangon"/>
    <s v="Normal"/>
    <x v="0"/>
    <x v="2"/>
    <n v="25.29"/>
    <n v="1"/>
    <n v="1.2645"/>
    <n v="26.554499999999997"/>
    <n v="43547"/>
    <n v="0.42569444444444443"/>
    <s v="Ewallet"/>
    <n v="25.29"/>
    <n v="4.7619047620000003"/>
    <n v="1.2645"/>
    <n v="6.1"/>
  </r>
  <r>
    <s v="699-01-4164"/>
    <x v="1"/>
    <s v="Naypyitaw"/>
    <s v="Normal"/>
    <x v="1"/>
    <x v="0"/>
    <n v="41.5"/>
    <n v="4"/>
    <n v="8.3000000000000007"/>
    <n v="174.3"/>
    <n v="43536"/>
    <n v="0.83194444444444438"/>
    <s v="Credit card"/>
    <n v="166"/>
    <n v="4.7619047620000003"/>
    <n v="8.3000000000000007"/>
    <n v="8.1999999999999993"/>
  </r>
  <r>
    <s v="420-11-4919"/>
    <x v="1"/>
    <s v="Naypyitaw"/>
    <s v="Member"/>
    <x v="0"/>
    <x v="4"/>
    <n v="71.39"/>
    <n v="5"/>
    <n v="17.8475"/>
    <n v="374.79750000000001"/>
    <n v="43513"/>
    <n v="0.83124999999999993"/>
    <s v="Credit card"/>
    <n v="356.95"/>
    <n v="4.7619047620000003"/>
    <n v="17.8475"/>
    <n v="5.5"/>
  </r>
  <r>
    <s v="606-80-4905"/>
    <x v="1"/>
    <s v="Naypyitaw"/>
    <s v="Member"/>
    <x v="0"/>
    <x v="3"/>
    <n v="19.149999999999999"/>
    <n v="6"/>
    <n v="5.7450000000000001"/>
    <n v="120.645"/>
    <n v="43494"/>
    <n v="0.41736111111111113"/>
    <s v="Credit card"/>
    <n v="114.9"/>
    <n v="4.7619047620000003"/>
    <n v="5.7450000000000001"/>
    <n v="6.8"/>
  </r>
  <r>
    <s v="542-41-0513"/>
    <x v="2"/>
    <s v="Mandalay"/>
    <s v="Member"/>
    <x v="0"/>
    <x v="1"/>
    <n v="57.49"/>
    <n v="4"/>
    <n v="11.497999999999999"/>
    <n v="241.458"/>
    <n v="43539"/>
    <n v="0.49791666666666662"/>
    <s v="Cash"/>
    <n v="229.96"/>
    <n v="4.7619047620000003"/>
    <n v="11.497999999999999"/>
    <n v="6.6"/>
  </r>
  <r>
    <s v="426-39-2418"/>
    <x v="1"/>
    <s v="Naypyitaw"/>
    <s v="Normal"/>
    <x v="1"/>
    <x v="1"/>
    <n v="61.41"/>
    <n v="7"/>
    <n v="21.493500000000001"/>
    <n v="451.36349999999999"/>
    <n v="43479"/>
    <n v="0.41805555555555557"/>
    <s v="Cash"/>
    <n v="429.87"/>
    <n v="4.7619047620000003"/>
    <n v="21.493500000000001"/>
    <n v="9.8000000000000007"/>
  </r>
  <r>
    <s v="875-46-5808"/>
    <x v="2"/>
    <s v="Mandalay"/>
    <s v="Member"/>
    <x v="1"/>
    <x v="0"/>
    <n v="25.9"/>
    <n v="10"/>
    <n v="12.95"/>
    <n v="271.95"/>
    <n v="43502"/>
    <n v="0.61875000000000002"/>
    <s v="Ewallet"/>
    <n v="259"/>
    <n v="4.7619047620000003"/>
    <n v="12.95"/>
    <n v="8.6999999999999993"/>
  </r>
  <r>
    <s v="394-43-4238"/>
    <x v="2"/>
    <s v="Mandalay"/>
    <s v="Member"/>
    <x v="1"/>
    <x v="2"/>
    <n v="17.77"/>
    <n v="5"/>
    <n v="4.4424999999999999"/>
    <n v="93.29249999999999"/>
    <n v="43511"/>
    <n v="0.52916666666666667"/>
    <s v="Credit card"/>
    <n v="88.85"/>
    <n v="4.7619047620000003"/>
    <n v="4.4424999999999999"/>
    <n v="5.4"/>
  </r>
  <r>
    <s v="749-24-1565"/>
    <x v="0"/>
    <s v="Yangon"/>
    <s v="Normal"/>
    <x v="0"/>
    <x v="0"/>
    <n v="23.03"/>
    <n v="9"/>
    <n v="10.3635"/>
    <n v="217.6335"/>
    <n v="43468"/>
    <n v="0.50138888888888888"/>
    <s v="Ewallet"/>
    <n v="207.27"/>
    <n v="4.7619047620000003"/>
    <n v="10.3635"/>
    <n v="7.9"/>
  </r>
  <r>
    <s v="672-51-8681"/>
    <x v="1"/>
    <s v="Naypyitaw"/>
    <s v="Member"/>
    <x v="0"/>
    <x v="1"/>
    <n v="66.650000000000006"/>
    <n v="9"/>
    <n v="29.9925"/>
    <n v="629.84249999999997"/>
    <n v="43469"/>
    <n v="0.7631944444444444"/>
    <s v="Credit card"/>
    <n v="599.85"/>
    <n v="4.7619047620000003"/>
    <n v="29.9925"/>
    <n v="9.6999999999999993"/>
  </r>
  <r>
    <s v="263-87-5680"/>
    <x v="1"/>
    <s v="Naypyitaw"/>
    <s v="Member"/>
    <x v="0"/>
    <x v="2"/>
    <n v="28.53"/>
    <n v="10"/>
    <n v="14.265000000000001"/>
    <n v="299.565"/>
    <n v="43542"/>
    <n v="0.73472222222222217"/>
    <s v="Ewallet"/>
    <n v="285.3"/>
    <n v="4.7619047620000003"/>
    <n v="14.265000000000001"/>
    <n v="7.8"/>
  </r>
  <r>
    <s v="573-58-9734"/>
    <x v="2"/>
    <s v="Mandalay"/>
    <s v="Normal"/>
    <x v="0"/>
    <x v="5"/>
    <n v="30.37"/>
    <n v="3"/>
    <n v="4.5555000000000003"/>
    <n v="95.665499999999994"/>
    <n v="43552"/>
    <n v="0.57013888888888886"/>
    <s v="Ewallet"/>
    <n v="91.11"/>
    <n v="4.7619047620000003"/>
    <n v="4.5555000000000003"/>
    <n v="5.0999999999999996"/>
  </r>
  <r>
    <s v="817-69-8206"/>
    <x v="2"/>
    <s v="Mandalay"/>
    <s v="Normal"/>
    <x v="0"/>
    <x v="1"/>
    <n v="99.73"/>
    <n v="9"/>
    <n v="44.878500000000003"/>
    <n v="942.44850000000008"/>
    <n v="43526"/>
    <n v="0.8208333333333333"/>
    <s v="Credit card"/>
    <n v="897.57"/>
    <n v="4.7619047620000003"/>
    <n v="44.878500000000003"/>
    <n v="6.5"/>
  </r>
  <r>
    <s v="888-02-0338"/>
    <x v="0"/>
    <s v="Yangon"/>
    <s v="Normal"/>
    <x v="1"/>
    <x v="1"/>
    <n v="26.23"/>
    <n v="9"/>
    <n v="11.8035"/>
    <n v="247.87349999999998"/>
    <n v="43490"/>
    <n v="0.85"/>
    <s v="Ewallet"/>
    <n v="236.07"/>
    <n v="4.7619047620000003"/>
    <n v="11.8035"/>
    <n v="5.9"/>
  </r>
  <r>
    <s v="677-11-0152"/>
    <x v="1"/>
    <s v="Naypyitaw"/>
    <s v="Normal"/>
    <x v="0"/>
    <x v="4"/>
    <n v="93.26"/>
    <n v="9"/>
    <n v="41.966999999999999"/>
    <n v="881.30700000000002"/>
    <n v="43481"/>
    <n v="0.75555555555555554"/>
    <s v="Cash"/>
    <n v="839.34"/>
    <n v="4.7619047620000003"/>
    <n v="41.966999999999999"/>
    <n v="8.8000000000000007"/>
  </r>
  <r>
    <s v="142-63-6033"/>
    <x v="2"/>
    <s v="Mandalay"/>
    <s v="Normal"/>
    <x v="1"/>
    <x v="2"/>
    <n v="92.36"/>
    <n v="5"/>
    <n v="23.09"/>
    <n v="484.89"/>
    <n v="43544"/>
    <n v="0.80347222222222225"/>
    <s v="Ewallet"/>
    <n v="461.8"/>
    <n v="4.7619047620000003"/>
    <n v="23.09"/>
    <n v="4.9000000000000004"/>
  </r>
  <r>
    <s v="656-16-1063"/>
    <x v="2"/>
    <s v="Mandalay"/>
    <s v="Normal"/>
    <x v="1"/>
    <x v="3"/>
    <n v="46.42"/>
    <n v="3"/>
    <n v="6.9630000000000001"/>
    <n v="146.22299999999998"/>
    <n v="43469"/>
    <n v="0.55833333333333335"/>
    <s v="Credit card"/>
    <n v="139.26"/>
    <n v="4.7619047620000003"/>
    <n v="6.9630000000000001"/>
    <n v="4.4000000000000004"/>
  </r>
  <r>
    <s v="891-58-8335"/>
    <x v="2"/>
    <s v="Mandalay"/>
    <s v="Member"/>
    <x v="0"/>
    <x v="3"/>
    <n v="29.61"/>
    <n v="7"/>
    <n v="10.3635"/>
    <n v="217.63349999999997"/>
    <n v="43535"/>
    <n v="0.66180555555555554"/>
    <s v="Cash"/>
    <n v="207.27"/>
    <n v="4.7619047620000003"/>
    <n v="10.3635"/>
    <n v="6.5"/>
  </r>
  <r>
    <s v="802-43-8934"/>
    <x v="0"/>
    <s v="Yangon"/>
    <s v="Normal"/>
    <x v="1"/>
    <x v="2"/>
    <n v="18.28"/>
    <n v="1"/>
    <n v="0.91400000000000003"/>
    <n v="19.194000000000003"/>
    <n v="43546"/>
    <n v="0.62847222222222221"/>
    <s v="Credit card"/>
    <n v="18.28"/>
    <n v="4.7619047620000003"/>
    <n v="0.91400000000000003"/>
    <n v="8.3000000000000007"/>
  </r>
  <r>
    <s v="560-30-5617"/>
    <x v="2"/>
    <s v="Mandalay"/>
    <s v="Normal"/>
    <x v="0"/>
    <x v="3"/>
    <n v="24.77"/>
    <n v="5"/>
    <n v="6.1924999999999999"/>
    <n v="130.04249999999999"/>
    <n v="43548"/>
    <n v="0.76874999999999993"/>
    <s v="Cash"/>
    <n v="123.85"/>
    <n v="4.7619047620000003"/>
    <n v="6.1924999999999999"/>
    <n v="8.5"/>
  </r>
  <r>
    <s v="319-74-2561"/>
    <x v="0"/>
    <s v="Yangon"/>
    <s v="Member"/>
    <x v="0"/>
    <x v="1"/>
    <n v="94.64"/>
    <n v="3"/>
    <n v="14.196"/>
    <n v="298.11600000000004"/>
    <n v="43517"/>
    <n v="0.70486111111111116"/>
    <s v="Cash"/>
    <n v="283.92"/>
    <n v="4.7619047620000003"/>
    <n v="14.196"/>
    <n v="5.5"/>
  </r>
  <r>
    <s v="549-03-9315"/>
    <x v="2"/>
    <s v="Mandalay"/>
    <s v="Normal"/>
    <x v="1"/>
    <x v="5"/>
    <n v="94.87"/>
    <n v="8"/>
    <n v="37.948"/>
    <n v="796.90800000000002"/>
    <n v="43508"/>
    <n v="0.54027777777777775"/>
    <s v="Ewallet"/>
    <n v="758.96"/>
    <n v="4.7619047620000003"/>
    <n v="37.948"/>
    <n v="8.6999999999999993"/>
  </r>
  <r>
    <s v="790-29-1172"/>
    <x v="2"/>
    <s v="Mandalay"/>
    <s v="Normal"/>
    <x v="0"/>
    <x v="4"/>
    <n v="57.34"/>
    <n v="3"/>
    <n v="8.6010000000000009"/>
    <n v="180.62100000000001"/>
    <n v="43534"/>
    <n v="0.7909722222222223"/>
    <s v="Credit card"/>
    <n v="172.02"/>
    <n v="4.7619047620000003"/>
    <n v="8.6010000000000009"/>
    <n v="7.9"/>
  </r>
  <r>
    <s v="239-36-3640"/>
    <x v="2"/>
    <s v="Mandalay"/>
    <s v="Normal"/>
    <x v="1"/>
    <x v="1"/>
    <n v="45.35"/>
    <n v="6"/>
    <n v="13.605"/>
    <n v="285.70500000000004"/>
    <n v="43496"/>
    <n v="0.57222222222222219"/>
    <s v="Ewallet"/>
    <n v="272.10000000000002"/>
    <n v="4.7619047620000003"/>
    <n v="13.605"/>
    <n v="6.1"/>
  </r>
  <r>
    <s v="468-01-2051"/>
    <x v="2"/>
    <s v="Mandalay"/>
    <s v="Normal"/>
    <x v="1"/>
    <x v="4"/>
    <n v="62.08"/>
    <n v="7"/>
    <n v="21.728000000000002"/>
    <n v="456.28800000000001"/>
    <n v="43530"/>
    <n v="0.57361111111111118"/>
    <s v="Ewallet"/>
    <n v="434.56"/>
    <n v="4.7619047620000003"/>
    <n v="21.728000000000002"/>
    <n v="5.4"/>
  </r>
  <r>
    <s v="389-25-3394"/>
    <x v="1"/>
    <s v="Naypyitaw"/>
    <s v="Normal"/>
    <x v="1"/>
    <x v="1"/>
    <n v="11.81"/>
    <n v="5"/>
    <n v="2.9525000000000001"/>
    <n v="62.002500000000005"/>
    <n v="43513"/>
    <n v="0.75416666666666676"/>
    <s v="Cash"/>
    <n v="59.05"/>
    <n v="4.7619047620000003"/>
    <n v="2.9525000000000001"/>
    <n v="9.4"/>
  </r>
  <r>
    <s v="279-62-1445"/>
    <x v="1"/>
    <s v="Naypyitaw"/>
    <s v="Member"/>
    <x v="0"/>
    <x v="5"/>
    <n v="12.54"/>
    <n v="1"/>
    <n v="0.627"/>
    <n v="13.167"/>
    <n v="43517"/>
    <n v="0.52638888888888891"/>
    <s v="Cash"/>
    <n v="12.54"/>
    <n v="4.7619047620000003"/>
    <n v="0.627"/>
    <n v="8.1999999999999993"/>
  </r>
  <r>
    <s v="213-72-6612"/>
    <x v="0"/>
    <s v="Yangon"/>
    <s v="Normal"/>
    <x v="1"/>
    <x v="4"/>
    <n v="43.25"/>
    <n v="2"/>
    <n v="4.3250000000000002"/>
    <n v="90.825000000000003"/>
    <n v="43544"/>
    <n v="0.66388888888888886"/>
    <s v="Cash"/>
    <n v="86.5"/>
    <n v="4.7619047620000003"/>
    <n v="4.3250000000000002"/>
    <n v="6.2"/>
  </r>
  <r>
    <s v="746-68-6593"/>
    <x v="1"/>
    <s v="Naypyitaw"/>
    <s v="Member"/>
    <x v="0"/>
    <x v="3"/>
    <n v="87.16"/>
    <n v="2"/>
    <n v="8.7159999999999993"/>
    <n v="183.036"/>
    <n v="43476"/>
    <n v="0.60347222222222219"/>
    <s v="Credit card"/>
    <n v="174.32"/>
    <n v="4.7619047620000003"/>
    <n v="8.7159999999999993"/>
    <n v="9.6999999999999993"/>
  </r>
  <r>
    <s v="836-82-5858"/>
    <x v="2"/>
    <s v="Mandalay"/>
    <s v="Member"/>
    <x v="1"/>
    <x v="0"/>
    <n v="69.37"/>
    <n v="9"/>
    <n v="31.2165"/>
    <n v="655.54650000000004"/>
    <n v="43491"/>
    <n v="0.80138888888888893"/>
    <s v="Ewallet"/>
    <n v="624.33000000000004"/>
    <n v="4.7619047620000003"/>
    <n v="31.2165"/>
    <n v="4"/>
  </r>
  <r>
    <s v="583-72-1480"/>
    <x v="1"/>
    <s v="Naypyitaw"/>
    <s v="Member"/>
    <x v="1"/>
    <x v="1"/>
    <n v="37.06"/>
    <n v="4"/>
    <n v="7.4119999999999999"/>
    <n v="155.65200000000002"/>
    <n v="43496"/>
    <n v="0.68333333333333324"/>
    <s v="Ewallet"/>
    <n v="148.24"/>
    <n v="4.7619047620000003"/>
    <n v="7.4119999999999999"/>
    <n v="9.6999999999999993"/>
  </r>
  <r>
    <s v="466-61-5506"/>
    <x v="2"/>
    <s v="Mandalay"/>
    <s v="Member"/>
    <x v="0"/>
    <x v="1"/>
    <n v="90.7"/>
    <n v="6"/>
    <n v="27.21"/>
    <n v="571.41000000000008"/>
    <n v="43522"/>
    <n v="0.45277777777777778"/>
    <s v="Cash"/>
    <n v="544.20000000000005"/>
    <n v="4.7619047620000003"/>
    <n v="27.21"/>
    <n v="5.3"/>
  </r>
  <r>
    <s v="721-86-6247"/>
    <x v="0"/>
    <s v="Yangon"/>
    <s v="Normal"/>
    <x v="0"/>
    <x v="2"/>
    <n v="63.42"/>
    <n v="8"/>
    <n v="25.367999999999999"/>
    <n v="532.72800000000007"/>
    <n v="43535"/>
    <n v="0.53819444444444442"/>
    <s v="Ewallet"/>
    <n v="507.36"/>
    <n v="4.7619047620000003"/>
    <n v="25.367999999999999"/>
    <n v="7.4"/>
  </r>
  <r>
    <s v="289-65-5721"/>
    <x v="2"/>
    <s v="Mandalay"/>
    <s v="Normal"/>
    <x v="0"/>
    <x v="5"/>
    <n v="81.37"/>
    <n v="2"/>
    <n v="8.1370000000000005"/>
    <n v="170.87700000000001"/>
    <n v="43491"/>
    <n v="0.81111111111111101"/>
    <s v="Cash"/>
    <n v="162.74"/>
    <n v="4.7619047620000003"/>
    <n v="8.1370000000000005"/>
    <n v="6.5"/>
  </r>
  <r>
    <s v="545-46-3100"/>
    <x v="2"/>
    <s v="Mandalay"/>
    <s v="Member"/>
    <x v="0"/>
    <x v="1"/>
    <n v="10.59"/>
    <n v="3"/>
    <n v="1.5885"/>
    <n v="33.358499999999999"/>
    <n v="43536"/>
    <n v="0.57777777777777783"/>
    <s v="Credit card"/>
    <n v="31.77"/>
    <n v="4.7619047620000003"/>
    <n v="1.5885"/>
    <n v="8.6999999999999993"/>
  </r>
  <r>
    <s v="418-02-5978"/>
    <x v="2"/>
    <s v="Mandalay"/>
    <s v="Normal"/>
    <x v="0"/>
    <x v="0"/>
    <n v="84.09"/>
    <n v="9"/>
    <n v="37.840499999999999"/>
    <n v="794.65050000000008"/>
    <n v="43507"/>
    <n v="0.45416666666666666"/>
    <s v="Cash"/>
    <n v="756.81"/>
    <n v="4.7619047620000003"/>
    <n v="37.840499999999999"/>
    <n v="8"/>
  </r>
  <r>
    <s v="269-04-5750"/>
    <x v="2"/>
    <s v="Mandalay"/>
    <s v="Member"/>
    <x v="1"/>
    <x v="5"/>
    <n v="73.819999999999993"/>
    <n v="4"/>
    <n v="14.763999999999999"/>
    <n v="310.04399999999998"/>
    <n v="43517"/>
    <n v="0.7715277777777777"/>
    <s v="Cash"/>
    <n v="295.27999999999997"/>
    <n v="4.7619047620000003"/>
    <n v="14.763999999999999"/>
    <n v="6.7"/>
  </r>
  <r>
    <s v="157-13-5295"/>
    <x v="0"/>
    <s v="Yangon"/>
    <s v="Member"/>
    <x v="1"/>
    <x v="0"/>
    <n v="51.94"/>
    <n v="10"/>
    <n v="25.97"/>
    <n v="545.37"/>
    <n v="43533"/>
    <n v="0.76666666666666661"/>
    <s v="Ewallet"/>
    <n v="519.4"/>
    <n v="4.7619047620000003"/>
    <n v="25.97"/>
    <n v="6.5"/>
  </r>
  <r>
    <s v="645-78-8093"/>
    <x v="0"/>
    <s v="Yangon"/>
    <s v="Normal"/>
    <x v="0"/>
    <x v="3"/>
    <n v="93.14"/>
    <n v="2"/>
    <n v="9.3140000000000001"/>
    <n v="195.59399999999999"/>
    <n v="43485"/>
    <n v="0.75624999999999998"/>
    <s v="Ewallet"/>
    <n v="186.28"/>
    <n v="4.7619047620000003"/>
    <n v="9.3140000000000001"/>
    <n v="4.0999999999999996"/>
  </r>
  <r>
    <s v="211-30-9270"/>
    <x v="1"/>
    <s v="Naypyitaw"/>
    <s v="Normal"/>
    <x v="1"/>
    <x v="0"/>
    <n v="17.41"/>
    <n v="5"/>
    <n v="4.3525"/>
    <n v="91.402500000000003"/>
    <n v="43493"/>
    <n v="0.63611111111111118"/>
    <s v="Credit card"/>
    <n v="87.05"/>
    <n v="4.7619047620000003"/>
    <n v="4.3525"/>
    <n v="4.9000000000000004"/>
  </r>
  <r>
    <s v="755-12-3214"/>
    <x v="1"/>
    <s v="Naypyitaw"/>
    <s v="Member"/>
    <x v="0"/>
    <x v="5"/>
    <n v="44.22"/>
    <n v="5"/>
    <n v="11.055"/>
    <n v="232.155"/>
    <n v="43529"/>
    <n v="0.71319444444444446"/>
    <s v="Credit card"/>
    <n v="221.1"/>
    <n v="4.7619047620000003"/>
    <n v="11.055"/>
    <n v="8.6"/>
  </r>
  <r>
    <s v="346-84-3103"/>
    <x v="2"/>
    <s v="Mandalay"/>
    <s v="Member"/>
    <x v="0"/>
    <x v="1"/>
    <n v="13.22"/>
    <n v="5"/>
    <n v="3.3050000000000002"/>
    <n v="69.405000000000015"/>
    <n v="43526"/>
    <n v="0.80972222222222223"/>
    <s v="Cash"/>
    <n v="66.099999999999994"/>
    <n v="4.7619047620000003"/>
    <n v="3.3050000000000002"/>
    <n v="4.3"/>
  </r>
  <r>
    <s v="478-06-7835"/>
    <x v="0"/>
    <s v="Yangon"/>
    <s v="Normal"/>
    <x v="1"/>
    <x v="5"/>
    <n v="89.69"/>
    <n v="1"/>
    <n v="4.4844999999999997"/>
    <n v="94.174499999999995"/>
    <n v="43476"/>
    <n v="0.47222222222222227"/>
    <s v="Ewallet"/>
    <n v="89.69"/>
    <n v="4.7619047620000003"/>
    <n v="4.4844999999999997"/>
    <n v="4.9000000000000004"/>
  </r>
  <r>
    <s v="540-11-4336"/>
    <x v="0"/>
    <s v="Yangon"/>
    <s v="Normal"/>
    <x v="1"/>
    <x v="4"/>
    <n v="24.94"/>
    <n v="9"/>
    <n v="11.223000000000001"/>
    <n v="235.68300000000002"/>
    <n v="43476"/>
    <n v="0.7006944444444444"/>
    <s v="Credit card"/>
    <n v="224.46"/>
    <n v="4.7619047620000003"/>
    <n v="11.223000000000001"/>
    <n v="5.6"/>
  </r>
  <r>
    <s v="448-81-5016"/>
    <x v="0"/>
    <s v="Yangon"/>
    <s v="Normal"/>
    <x v="1"/>
    <x v="0"/>
    <n v="59.77"/>
    <n v="2"/>
    <n v="5.9770000000000003"/>
    <n v="125.51700000000001"/>
    <n v="43535"/>
    <n v="0.50069444444444444"/>
    <s v="Credit card"/>
    <n v="119.54"/>
    <n v="4.7619047620000003"/>
    <n v="5.9770000000000003"/>
    <n v="5.8"/>
  </r>
  <r>
    <s v="142-72-4741"/>
    <x v="1"/>
    <s v="Naypyitaw"/>
    <s v="Member"/>
    <x v="1"/>
    <x v="5"/>
    <n v="93.2"/>
    <n v="2"/>
    <n v="9.32"/>
    <n v="195.72"/>
    <n v="43524"/>
    <n v="0.77569444444444446"/>
    <s v="Credit card"/>
    <n v="186.4"/>
    <n v="4.7619047620000003"/>
    <n v="9.32"/>
    <n v="6"/>
  </r>
  <r>
    <s v="217-58-1179"/>
    <x v="0"/>
    <s v="Yangon"/>
    <s v="Member"/>
    <x v="1"/>
    <x v="2"/>
    <n v="62.65"/>
    <n v="4"/>
    <n v="12.53"/>
    <n v="263.13"/>
    <n v="43470"/>
    <n v="0.47569444444444442"/>
    <s v="Cash"/>
    <n v="250.6"/>
    <n v="4.7619047620000003"/>
    <n v="12.53"/>
    <n v="4.2"/>
  </r>
  <r>
    <s v="376-02-8238"/>
    <x v="2"/>
    <s v="Mandalay"/>
    <s v="Normal"/>
    <x v="1"/>
    <x v="2"/>
    <n v="93.87"/>
    <n v="8"/>
    <n v="37.548000000000002"/>
    <n v="788.50800000000004"/>
    <n v="43498"/>
    <n v="0.77916666666666667"/>
    <s v="Credit card"/>
    <n v="750.96"/>
    <n v="4.7619047620000003"/>
    <n v="37.548000000000002"/>
    <n v="8.3000000000000007"/>
  </r>
  <r>
    <s v="530-90-9855"/>
    <x v="0"/>
    <s v="Yangon"/>
    <s v="Member"/>
    <x v="1"/>
    <x v="2"/>
    <n v="47.59"/>
    <n v="8"/>
    <n v="19.036000000000001"/>
    <n v="399.75600000000003"/>
    <n v="43466"/>
    <n v="0.61597222222222225"/>
    <s v="Cash"/>
    <n v="380.72"/>
    <n v="4.7619047620000003"/>
    <n v="19.036000000000001"/>
    <n v="5.7"/>
  </r>
  <r>
    <s v="866-05-7563"/>
    <x v="2"/>
    <s v="Mandalay"/>
    <s v="Member"/>
    <x v="0"/>
    <x v="1"/>
    <n v="81.400000000000006"/>
    <n v="3"/>
    <n v="12.21"/>
    <n v="256.41000000000003"/>
    <n v="43505"/>
    <n v="0.82152777777777775"/>
    <s v="Cash"/>
    <n v="244.2"/>
    <n v="4.7619047620000003"/>
    <n v="12.21"/>
    <n v="4.8"/>
  </r>
  <r>
    <s v="604-70-6476"/>
    <x v="0"/>
    <s v="Yangon"/>
    <s v="Member"/>
    <x v="1"/>
    <x v="5"/>
    <n v="17.940000000000001"/>
    <n v="5"/>
    <n v="4.4850000000000003"/>
    <n v="94.185000000000002"/>
    <n v="43488"/>
    <n v="0.58611111111111114"/>
    <s v="Ewallet"/>
    <n v="89.7"/>
    <n v="4.7619047620000003"/>
    <n v="4.4850000000000003"/>
    <n v="6.8"/>
  </r>
  <r>
    <s v="799-71-1548"/>
    <x v="0"/>
    <s v="Yangon"/>
    <s v="Member"/>
    <x v="1"/>
    <x v="1"/>
    <n v="77.72"/>
    <n v="4"/>
    <n v="15.544"/>
    <n v="326.42399999999998"/>
    <n v="43472"/>
    <n v="0.6743055555555556"/>
    <s v="Credit card"/>
    <n v="310.88"/>
    <n v="4.7619047620000003"/>
    <n v="15.544"/>
    <n v="8.8000000000000007"/>
  </r>
  <r>
    <s v="785-13-7708"/>
    <x v="2"/>
    <s v="Mandalay"/>
    <s v="Normal"/>
    <x v="1"/>
    <x v="4"/>
    <n v="73.06"/>
    <n v="7"/>
    <n v="25.571000000000002"/>
    <n v="536.99099999999999"/>
    <n v="43479"/>
    <n v="0.79583333333333339"/>
    <s v="Credit card"/>
    <n v="511.42"/>
    <n v="4.7619047620000003"/>
    <n v="25.571000000000002"/>
    <n v="4.2"/>
  </r>
  <r>
    <s v="845-51-0542"/>
    <x v="2"/>
    <s v="Mandalay"/>
    <s v="Member"/>
    <x v="1"/>
    <x v="4"/>
    <n v="46.55"/>
    <n v="9"/>
    <n v="20.947500000000002"/>
    <n v="439.89749999999998"/>
    <n v="43498"/>
    <n v="0.64861111111111114"/>
    <s v="Ewallet"/>
    <n v="418.95"/>
    <n v="4.7619047620000003"/>
    <n v="20.947500000000002"/>
    <n v="6.4"/>
  </r>
  <r>
    <s v="662-47-5456"/>
    <x v="1"/>
    <s v="Naypyitaw"/>
    <s v="Member"/>
    <x v="1"/>
    <x v="5"/>
    <n v="35.19"/>
    <n v="10"/>
    <n v="17.594999999999999"/>
    <n v="369.495"/>
    <n v="43541"/>
    <n v="0.79583333333333339"/>
    <s v="Credit card"/>
    <n v="351.9"/>
    <n v="4.7619047620000003"/>
    <n v="17.594999999999999"/>
    <n v="8.4"/>
  </r>
  <r>
    <s v="883-17-4236"/>
    <x v="1"/>
    <s v="Naypyitaw"/>
    <s v="Normal"/>
    <x v="0"/>
    <x v="3"/>
    <n v="14.39"/>
    <n v="2"/>
    <n v="1.4390000000000001"/>
    <n v="30.219000000000001"/>
    <n v="43526"/>
    <n v="0.8222222222222223"/>
    <s v="Credit card"/>
    <n v="28.78"/>
    <n v="4.7619047620000003"/>
    <n v="1.4390000000000001"/>
    <n v="7.2"/>
  </r>
  <r>
    <s v="290-68-2984"/>
    <x v="0"/>
    <s v="Yangon"/>
    <s v="Normal"/>
    <x v="1"/>
    <x v="2"/>
    <n v="23.75"/>
    <n v="4"/>
    <n v="4.75"/>
    <n v="99.75"/>
    <n v="43540"/>
    <n v="0.47361111111111115"/>
    <s v="Cash"/>
    <n v="95"/>
    <n v="4.7619047620000003"/>
    <n v="4.75"/>
    <n v="5.2"/>
  </r>
  <r>
    <s v="704-11-6354"/>
    <x v="0"/>
    <s v="Yangon"/>
    <s v="Member"/>
    <x v="1"/>
    <x v="2"/>
    <n v="58.9"/>
    <n v="8"/>
    <n v="23.56"/>
    <n v="494.76"/>
    <n v="43471"/>
    <n v="0.47430555555555554"/>
    <s v="Cash"/>
    <n v="471.2"/>
    <n v="4.7619047620000003"/>
    <n v="23.56"/>
    <n v="8.9"/>
  </r>
  <r>
    <s v="110-48-7033"/>
    <x v="2"/>
    <s v="Mandalay"/>
    <s v="Member"/>
    <x v="1"/>
    <x v="5"/>
    <n v="32.619999999999997"/>
    <n v="4"/>
    <n v="6.524"/>
    <n v="137.00399999999999"/>
    <n v="43494"/>
    <n v="0.59166666666666667"/>
    <s v="Cash"/>
    <n v="130.47999999999999"/>
    <n v="4.7619047620000003"/>
    <n v="6.524"/>
    <n v="9"/>
  </r>
  <r>
    <s v="366-93-0948"/>
    <x v="0"/>
    <s v="Yangon"/>
    <s v="Member"/>
    <x v="1"/>
    <x v="1"/>
    <n v="66.349999999999994"/>
    <n v="1"/>
    <n v="3.3174999999999999"/>
    <n v="69.66749999999999"/>
    <n v="43496"/>
    <n v="0.44861111111111113"/>
    <s v="Credit card"/>
    <n v="66.349999999999994"/>
    <n v="4.7619047620000003"/>
    <n v="3.3174999999999999"/>
    <n v="9.6999999999999993"/>
  </r>
  <r>
    <s v="729-09-9681"/>
    <x v="0"/>
    <s v="Yangon"/>
    <s v="Member"/>
    <x v="1"/>
    <x v="2"/>
    <n v="25.91"/>
    <n v="6"/>
    <n v="7.7729999999999997"/>
    <n v="163.233"/>
    <n v="43501"/>
    <n v="0.42777777777777781"/>
    <s v="Ewallet"/>
    <n v="155.46"/>
    <n v="4.7619047620000003"/>
    <n v="7.7729999999999997"/>
    <n v="8.6999999999999993"/>
  </r>
  <r>
    <s v="151-16-1484"/>
    <x v="0"/>
    <s v="Yangon"/>
    <s v="Member"/>
    <x v="1"/>
    <x v="1"/>
    <n v="32.25"/>
    <n v="4"/>
    <n v="6.45"/>
    <n v="135.44999999999999"/>
    <n v="43509"/>
    <n v="0.52638888888888891"/>
    <s v="Ewallet"/>
    <n v="129"/>
    <n v="4.7619047620000003"/>
    <n v="6.45"/>
    <n v="6.5"/>
  </r>
  <r>
    <s v="380-94-4661"/>
    <x v="1"/>
    <s v="Naypyitaw"/>
    <s v="Member"/>
    <x v="1"/>
    <x v="1"/>
    <n v="65.94"/>
    <n v="4"/>
    <n v="13.188000000000001"/>
    <n v="276.94799999999998"/>
    <n v="43503"/>
    <n v="0.54513888888888895"/>
    <s v="Credit card"/>
    <n v="263.76"/>
    <n v="4.7619047620000003"/>
    <n v="13.188000000000001"/>
    <n v="6.9"/>
  </r>
  <r>
    <s v="850-41-9669"/>
    <x v="0"/>
    <s v="Yangon"/>
    <s v="Normal"/>
    <x v="0"/>
    <x v="1"/>
    <n v="75.06"/>
    <n v="9"/>
    <n v="33.777000000000001"/>
    <n v="709.31700000000001"/>
    <n v="43543"/>
    <n v="0.55902777777777779"/>
    <s v="Ewallet"/>
    <n v="675.54"/>
    <n v="4.7619047620000003"/>
    <n v="33.777000000000001"/>
    <n v="6.2"/>
  </r>
  <r>
    <s v="821-07-3596"/>
    <x v="1"/>
    <s v="Naypyitaw"/>
    <s v="Normal"/>
    <x v="0"/>
    <x v="5"/>
    <n v="16.45"/>
    <n v="4"/>
    <n v="3.29"/>
    <n v="69.09"/>
    <n v="43531"/>
    <n v="0.62013888888888891"/>
    <s v="Ewallet"/>
    <n v="65.8"/>
    <n v="4.7619047620000003"/>
    <n v="3.29"/>
    <n v="5.6"/>
  </r>
  <r>
    <s v="655-85-5130"/>
    <x v="2"/>
    <s v="Mandalay"/>
    <s v="Member"/>
    <x v="0"/>
    <x v="5"/>
    <n v="38.299999999999997"/>
    <n v="4"/>
    <n v="7.66"/>
    <n v="160.85999999999999"/>
    <n v="43537"/>
    <n v="0.80694444444444446"/>
    <s v="Cash"/>
    <n v="153.19999999999999"/>
    <n v="4.7619047620000003"/>
    <n v="7.66"/>
    <n v="5.7"/>
  </r>
  <r>
    <s v="447-15-7839"/>
    <x v="0"/>
    <s v="Yangon"/>
    <s v="Member"/>
    <x v="0"/>
    <x v="3"/>
    <n v="22.24"/>
    <n v="10"/>
    <n v="11.12"/>
    <n v="233.51999999999998"/>
    <n v="43505"/>
    <n v="0.45833333333333331"/>
    <s v="Cash"/>
    <n v="222.4"/>
    <n v="4.7619047620000003"/>
    <n v="11.12"/>
    <n v="4.2"/>
  </r>
  <r>
    <s v="154-74-7179"/>
    <x v="2"/>
    <s v="Mandalay"/>
    <s v="Normal"/>
    <x v="1"/>
    <x v="3"/>
    <n v="54.45"/>
    <n v="1"/>
    <n v="2.7225000000000001"/>
    <n v="57.172499999999999"/>
    <n v="43522"/>
    <n v="0.80833333333333324"/>
    <s v="Ewallet"/>
    <n v="54.45"/>
    <n v="4.7619047620000003"/>
    <n v="2.7225000000000001"/>
    <n v="7.9"/>
  </r>
  <r>
    <s v="253-12-6086"/>
    <x v="0"/>
    <s v="Yangon"/>
    <s v="Member"/>
    <x v="0"/>
    <x v="3"/>
    <n v="98.4"/>
    <n v="7"/>
    <n v="34.44"/>
    <n v="723.24"/>
    <n v="43536"/>
    <n v="0.52986111111111112"/>
    <s v="Credit card"/>
    <n v="688.8"/>
    <n v="4.7619047620000003"/>
    <n v="34.44"/>
    <n v="8.6999999999999993"/>
  </r>
  <r>
    <s v="808-65-0703"/>
    <x v="1"/>
    <s v="Naypyitaw"/>
    <s v="Normal"/>
    <x v="1"/>
    <x v="2"/>
    <n v="35.47"/>
    <n v="4"/>
    <n v="7.0940000000000003"/>
    <n v="148.97399999999999"/>
    <n v="43538"/>
    <n v="0.72361111111111109"/>
    <s v="Credit card"/>
    <n v="141.88"/>
    <n v="4.7619047620000003"/>
    <n v="7.0940000000000003"/>
    <n v="6.9"/>
  </r>
  <r>
    <s v="571-94-0759"/>
    <x v="2"/>
    <s v="Mandalay"/>
    <s v="Member"/>
    <x v="0"/>
    <x v="4"/>
    <n v="74.599999999999994"/>
    <n v="10"/>
    <n v="37.299999999999997"/>
    <n v="783.3"/>
    <n v="43473"/>
    <n v="0.87152777777777779"/>
    <s v="Cash"/>
    <n v="746"/>
    <n v="4.7619047620000003"/>
    <n v="37.299999999999997"/>
    <n v="9.5"/>
  </r>
  <r>
    <s v="144-51-6085"/>
    <x v="0"/>
    <s v="Yangon"/>
    <s v="Member"/>
    <x v="1"/>
    <x v="2"/>
    <n v="70.739999999999995"/>
    <n v="4"/>
    <n v="14.148"/>
    <n v="297.108"/>
    <n v="43470"/>
    <n v="0.67013888888888884"/>
    <s v="Credit card"/>
    <n v="282.95999999999998"/>
    <n v="4.7619047620000003"/>
    <n v="14.148"/>
    <n v="4.4000000000000004"/>
  </r>
  <r>
    <s v="731-14-2199"/>
    <x v="0"/>
    <s v="Yangon"/>
    <s v="Member"/>
    <x v="0"/>
    <x v="2"/>
    <n v="35.54"/>
    <n v="10"/>
    <n v="17.77"/>
    <n v="373.16999999999996"/>
    <n v="43469"/>
    <n v="0.56527777777777777"/>
    <s v="Ewallet"/>
    <n v="355.4"/>
    <n v="4.7619047620000003"/>
    <n v="17.77"/>
    <n v="7"/>
  </r>
  <r>
    <s v="783-09-1637"/>
    <x v="2"/>
    <s v="Mandalay"/>
    <s v="Normal"/>
    <x v="0"/>
    <x v="3"/>
    <n v="67.430000000000007"/>
    <n v="5"/>
    <n v="16.857500000000002"/>
    <n v="354.00750000000005"/>
    <n v="43530"/>
    <n v="0.75902777777777775"/>
    <s v="Ewallet"/>
    <n v="337.15"/>
    <n v="4.7619047620000003"/>
    <n v="16.857500000000002"/>
    <n v="6.3"/>
  </r>
  <r>
    <s v="687-15-1097"/>
    <x v="1"/>
    <s v="Naypyitaw"/>
    <s v="Member"/>
    <x v="0"/>
    <x v="0"/>
    <n v="21.12"/>
    <n v="2"/>
    <n v="2.1120000000000001"/>
    <n v="44.352000000000004"/>
    <n v="43468"/>
    <n v="0.80347222222222225"/>
    <s v="Cash"/>
    <n v="42.24"/>
    <n v="4.7619047620000003"/>
    <n v="2.1120000000000001"/>
    <n v="9.6999999999999993"/>
  </r>
  <r>
    <s v="126-54-1082"/>
    <x v="0"/>
    <s v="Yangon"/>
    <s v="Member"/>
    <x v="0"/>
    <x v="2"/>
    <n v="21.54"/>
    <n v="9"/>
    <n v="9.6929999999999996"/>
    <n v="203.553"/>
    <n v="43472"/>
    <n v="0.48888888888888887"/>
    <s v="Credit card"/>
    <n v="193.86"/>
    <n v="4.7619047620000003"/>
    <n v="9.6929999999999996"/>
    <n v="8.8000000000000007"/>
  </r>
  <r>
    <s v="633-91-1052"/>
    <x v="0"/>
    <s v="Yangon"/>
    <s v="Normal"/>
    <x v="0"/>
    <x v="2"/>
    <n v="12.03"/>
    <n v="2"/>
    <n v="1.2030000000000001"/>
    <n v="25.262999999999998"/>
    <n v="43492"/>
    <n v="0.66041666666666665"/>
    <s v="Cash"/>
    <n v="24.06"/>
    <n v="4.7619047620000003"/>
    <n v="1.2030000000000001"/>
    <n v="5.0999999999999996"/>
  </r>
  <r>
    <s v="477-24-6490"/>
    <x v="2"/>
    <s v="Mandalay"/>
    <s v="Normal"/>
    <x v="0"/>
    <x v="0"/>
    <n v="99.71"/>
    <n v="6"/>
    <n v="29.913"/>
    <n v="628.173"/>
    <n v="43522"/>
    <n v="0.70277777777777783"/>
    <s v="Ewallet"/>
    <n v="598.26"/>
    <n v="4.7619047620000003"/>
    <n v="29.913"/>
    <n v="7.9"/>
  </r>
  <r>
    <s v="566-19-5475"/>
    <x v="2"/>
    <s v="Mandalay"/>
    <s v="Normal"/>
    <x v="1"/>
    <x v="5"/>
    <n v="47.97"/>
    <n v="7"/>
    <n v="16.7895"/>
    <n v="352.57949999999994"/>
    <n v="43472"/>
    <n v="0.86944444444444446"/>
    <s v="Cash"/>
    <n v="335.79"/>
    <n v="4.7619047620000003"/>
    <n v="16.7895"/>
    <n v="6.2"/>
  </r>
  <r>
    <s v="526-86-8552"/>
    <x v="1"/>
    <s v="Naypyitaw"/>
    <s v="Member"/>
    <x v="0"/>
    <x v="2"/>
    <n v="21.82"/>
    <n v="10"/>
    <n v="10.91"/>
    <n v="229.10999999999999"/>
    <n v="43472"/>
    <n v="0.73333333333333339"/>
    <s v="Cash"/>
    <n v="218.2"/>
    <n v="4.7619047620000003"/>
    <n v="10.91"/>
    <n v="7.1"/>
  </r>
  <r>
    <s v="376-56-3573"/>
    <x v="1"/>
    <s v="Naypyitaw"/>
    <s v="Normal"/>
    <x v="0"/>
    <x v="5"/>
    <n v="95.42"/>
    <n v="4"/>
    <n v="19.084"/>
    <n v="400.76400000000001"/>
    <n v="43498"/>
    <n v="0.55763888888888891"/>
    <s v="Ewallet"/>
    <n v="381.68"/>
    <n v="4.7619047620000003"/>
    <n v="19.084"/>
    <n v="6.4"/>
  </r>
  <r>
    <s v="537-72-0426"/>
    <x v="1"/>
    <s v="Naypyitaw"/>
    <s v="Member"/>
    <x v="1"/>
    <x v="5"/>
    <n v="70.989999999999995"/>
    <n v="10"/>
    <n v="35.494999999999997"/>
    <n v="745.39499999999998"/>
    <n v="43544"/>
    <n v="0.68611111111111101"/>
    <s v="Cash"/>
    <n v="709.9"/>
    <n v="4.7619047620000003"/>
    <n v="35.494999999999997"/>
    <n v="5.7"/>
  </r>
  <r>
    <s v="828-61-5674"/>
    <x v="0"/>
    <s v="Yangon"/>
    <s v="Member"/>
    <x v="1"/>
    <x v="3"/>
    <n v="44.02"/>
    <n v="10"/>
    <n v="22.01"/>
    <n v="462.21000000000004"/>
    <n v="43544"/>
    <n v="0.83124999999999993"/>
    <s v="Credit card"/>
    <n v="440.2"/>
    <n v="4.7619047620000003"/>
    <n v="22.01"/>
    <n v="9.6"/>
  </r>
  <r>
    <s v="136-08-6195"/>
    <x v="0"/>
    <s v="Yangon"/>
    <s v="Normal"/>
    <x v="0"/>
    <x v="2"/>
    <n v="69.959999999999994"/>
    <n v="8"/>
    <n v="27.984000000000002"/>
    <n v="587.66399999999999"/>
    <n v="43511"/>
    <n v="0.7090277777777777"/>
    <s v="Credit card"/>
    <n v="559.67999999999995"/>
    <n v="4.7619047620000003"/>
    <n v="27.984000000000002"/>
    <n v="6.4"/>
  </r>
  <r>
    <s v="523-38-0215"/>
    <x v="1"/>
    <s v="Naypyitaw"/>
    <s v="Normal"/>
    <x v="1"/>
    <x v="2"/>
    <n v="37"/>
    <n v="1"/>
    <n v="1.85"/>
    <n v="38.85"/>
    <n v="43530"/>
    <n v="0.56180555555555556"/>
    <s v="Credit card"/>
    <n v="37"/>
    <n v="4.7619047620000003"/>
    <n v="1.85"/>
    <n v="7.9"/>
  </r>
  <r>
    <s v="490-29-1201"/>
    <x v="0"/>
    <s v="Yangon"/>
    <s v="Normal"/>
    <x v="0"/>
    <x v="3"/>
    <n v="15.34"/>
    <n v="1"/>
    <n v="0.76700000000000002"/>
    <n v="16.106999999999999"/>
    <n v="43471"/>
    <n v="0.46458333333333335"/>
    <s v="Cash"/>
    <n v="15.34"/>
    <n v="4.7619047620000003"/>
    <n v="0.76700000000000002"/>
    <n v="6.5"/>
  </r>
  <r>
    <s v="667-92-0055"/>
    <x v="0"/>
    <s v="Yangon"/>
    <s v="Member"/>
    <x v="1"/>
    <x v="0"/>
    <n v="99.83"/>
    <n v="6"/>
    <n v="29.949000000000002"/>
    <n v="628.92899999999997"/>
    <n v="43528"/>
    <n v="0.62638888888888888"/>
    <s v="Ewallet"/>
    <n v="598.98"/>
    <n v="4.7619047620000003"/>
    <n v="29.949000000000002"/>
    <n v="8.5"/>
  </r>
  <r>
    <s v="565-17-3836"/>
    <x v="0"/>
    <s v="Yangon"/>
    <s v="Member"/>
    <x v="0"/>
    <x v="0"/>
    <n v="47.67"/>
    <n v="4"/>
    <n v="9.5340000000000007"/>
    <n v="200.214"/>
    <n v="43536"/>
    <n v="0.59791666666666665"/>
    <s v="Cash"/>
    <n v="190.68"/>
    <n v="4.7619047620000003"/>
    <n v="9.5340000000000007"/>
    <n v="9.1"/>
  </r>
  <r>
    <s v="498-41-1961"/>
    <x v="2"/>
    <s v="Mandalay"/>
    <s v="Normal"/>
    <x v="1"/>
    <x v="0"/>
    <n v="66.680000000000007"/>
    <n v="5"/>
    <n v="16.670000000000002"/>
    <n v="350.07000000000005"/>
    <n v="43516"/>
    <n v="0.75069444444444444"/>
    <s v="Cash"/>
    <n v="333.4"/>
    <n v="4.7619047620000003"/>
    <n v="16.670000000000002"/>
    <n v="7.6"/>
  </r>
  <r>
    <s v="593-95-4461"/>
    <x v="1"/>
    <s v="Naypyitaw"/>
    <s v="Member"/>
    <x v="1"/>
    <x v="2"/>
    <n v="74.86"/>
    <n v="1"/>
    <n v="3.7429999999999999"/>
    <n v="78.602999999999994"/>
    <n v="43548"/>
    <n v="0.61736111111111114"/>
    <s v="Cash"/>
    <n v="74.86"/>
    <n v="4.7619047620000003"/>
    <n v="3.7429999999999999"/>
    <n v="6.9"/>
  </r>
  <r>
    <s v="226-71-3580"/>
    <x v="1"/>
    <s v="Naypyitaw"/>
    <s v="Normal"/>
    <x v="0"/>
    <x v="3"/>
    <n v="23.75"/>
    <n v="9"/>
    <n v="10.6875"/>
    <n v="224.4375"/>
    <n v="43496"/>
    <n v="0.50138888888888888"/>
    <s v="Cash"/>
    <n v="213.75"/>
    <n v="4.7619047620000003"/>
    <n v="10.6875"/>
    <n v="9.5"/>
  </r>
  <r>
    <s v="283-79-9594"/>
    <x v="2"/>
    <s v="Mandalay"/>
    <s v="Normal"/>
    <x v="0"/>
    <x v="4"/>
    <n v="48.51"/>
    <n v="7"/>
    <n v="16.9785"/>
    <n v="356.54849999999999"/>
    <n v="43490"/>
    <n v="0.5625"/>
    <s v="Credit card"/>
    <n v="339.57"/>
    <n v="4.7619047620000003"/>
    <n v="16.9785"/>
    <n v="5.2"/>
  </r>
  <r>
    <s v="430-60-3493"/>
    <x v="0"/>
    <s v="Yangon"/>
    <s v="Member"/>
    <x v="0"/>
    <x v="2"/>
    <n v="94.88"/>
    <n v="7"/>
    <n v="33.207999999999998"/>
    <n v="697.36799999999994"/>
    <n v="43499"/>
    <n v="0.60972222222222217"/>
    <s v="Cash"/>
    <n v="664.16"/>
    <n v="4.7619047620000003"/>
    <n v="33.207999999999998"/>
    <n v="4.2"/>
  </r>
  <r>
    <s v="139-20-0155"/>
    <x v="2"/>
    <s v="Mandalay"/>
    <s v="Member"/>
    <x v="1"/>
    <x v="1"/>
    <n v="40.299999999999997"/>
    <n v="10"/>
    <n v="20.149999999999999"/>
    <n v="423.15"/>
    <n v="43489"/>
    <n v="0.73402777777777783"/>
    <s v="Credit card"/>
    <n v="403"/>
    <n v="4.7619047620000003"/>
    <n v="20.149999999999999"/>
    <n v="7"/>
  </r>
  <r>
    <s v="558-80-4082"/>
    <x v="1"/>
    <s v="Naypyitaw"/>
    <s v="Normal"/>
    <x v="1"/>
    <x v="1"/>
    <n v="27.85"/>
    <n v="7"/>
    <n v="9.7475000000000005"/>
    <n v="204.69750000000002"/>
    <n v="43538"/>
    <n v="0.72222222222222221"/>
    <s v="Ewallet"/>
    <n v="194.95"/>
    <n v="4.7619047620000003"/>
    <n v="9.7475000000000005"/>
    <n v="6"/>
  </r>
  <r>
    <s v="278-97-7759"/>
    <x v="0"/>
    <s v="Yangon"/>
    <s v="Member"/>
    <x v="0"/>
    <x v="1"/>
    <n v="62.48"/>
    <n v="1"/>
    <n v="3.1240000000000001"/>
    <n v="65.603999999999999"/>
    <n v="43514"/>
    <n v="0.8534722222222223"/>
    <s v="Cash"/>
    <n v="62.48"/>
    <n v="4.7619047620000003"/>
    <n v="3.1240000000000001"/>
    <n v="4.7"/>
  </r>
  <r>
    <s v="316-68-6352"/>
    <x v="0"/>
    <s v="Yangon"/>
    <s v="Member"/>
    <x v="0"/>
    <x v="4"/>
    <n v="36.36"/>
    <n v="2"/>
    <n v="3.6360000000000001"/>
    <n v="76.355999999999995"/>
    <n v="43486"/>
    <n v="0.41666666666666669"/>
    <s v="Cash"/>
    <n v="72.72"/>
    <n v="4.7619047620000003"/>
    <n v="3.6360000000000001"/>
    <n v="7.1"/>
  </r>
  <r>
    <s v="585-03-5943"/>
    <x v="2"/>
    <s v="Mandalay"/>
    <s v="Normal"/>
    <x v="1"/>
    <x v="0"/>
    <n v="18.11"/>
    <n v="10"/>
    <n v="9.0549999999999997"/>
    <n v="190.155"/>
    <n v="43537"/>
    <n v="0.49027777777777781"/>
    <s v="Ewallet"/>
    <n v="181.1"/>
    <n v="4.7619047620000003"/>
    <n v="9.0549999999999997"/>
    <n v="5.9"/>
  </r>
  <r>
    <s v="211-05-0490"/>
    <x v="1"/>
    <s v="Naypyitaw"/>
    <s v="Member"/>
    <x v="0"/>
    <x v="1"/>
    <n v="51.92"/>
    <n v="5"/>
    <n v="12.98"/>
    <n v="272.58000000000004"/>
    <n v="43527"/>
    <n v="0.5708333333333333"/>
    <s v="Cash"/>
    <n v="259.60000000000002"/>
    <n v="4.7619047620000003"/>
    <n v="12.98"/>
    <n v="7.5"/>
  </r>
  <r>
    <s v="727-75-6477"/>
    <x v="1"/>
    <s v="Naypyitaw"/>
    <s v="Normal"/>
    <x v="1"/>
    <x v="1"/>
    <n v="28.84"/>
    <n v="4"/>
    <n v="5.7679999999999998"/>
    <n v="121.128"/>
    <n v="43553"/>
    <n v="0.61388888888888882"/>
    <s v="Cash"/>
    <n v="115.36"/>
    <n v="4.7619047620000003"/>
    <n v="5.7679999999999998"/>
    <n v="6.4"/>
  </r>
  <r>
    <s v="744-02-5987"/>
    <x v="0"/>
    <s v="Yangon"/>
    <s v="Member"/>
    <x v="1"/>
    <x v="2"/>
    <n v="78.38"/>
    <n v="6"/>
    <n v="23.513999999999999"/>
    <n v="493.79399999999998"/>
    <n v="43475"/>
    <n v="0.59444444444444444"/>
    <s v="Ewallet"/>
    <n v="470.28"/>
    <n v="4.7619047620000003"/>
    <n v="23.513999999999999"/>
    <n v="5.8"/>
  </r>
  <r>
    <s v="307-83-9164"/>
    <x v="0"/>
    <s v="Yangon"/>
    <s v="Member"/>
    <x v="1"/>
    <x v="2"/>
    <n v="60.01"/>
    <n v="4"/>
    <n v="12.002000000000001"/>
    <n v="252.042"/>
    <n v="43490"/>
    <n v="0.66249999999999998"/>
    <s v="Cash"/>
    <n v="240.04"/>
    <n v="4.7619047620000003"/>
    <n v="12.002000000000001"/>
    <n v="4.5"/>
  </r>
  <r>
    <s v="779-06-0012"/>
    <x v="1"/>
    <s v="Naypyitaw"/>
    <s v="Member"/>
    <x v="0"/>
    <x v="2"/>
    <n v="88.61"/>
    <n v="1"/>
    <n v="4.4305000000000003"/>
    <n v="93.040499999999994"/>
    <n v="43484"/>
    <n v="0.43124999999999997"/>
    <s v="Cash"/>
    <n v="88.61"/>
    <n v="4.7619047620000003"/>
    <n v="4.4305000000000003"/>
    <n v="7.7"/>
  </r>
  <r>
    <s v="446-47-6729"/>
    <x v="1"/>
    <s v="Naypyitaw"/>
    <s v="Normal"/>
    <x v="1"/>
    <x v="5"/>
    <n v="99.82"/>
    <n v="2"/>
    <n v="9.9819999999999993"/>
    <n v="209.62199999999999"/>
    <n v="43467"/>
    <n v="0.75624999999999998"/>
    <s v="Credit card"/>
    <n v="199.64"/>
    <n v="4.7619047620000003"/>
    <n v="9.9819999999999993"/>
    <n v="6.7"/>
  </r>
  <r>
    <s v="573-10-3877"/>
    <x v="2"/>
    <s v="Mandalay"/>
    <s v="Member"/>
    <x v="1"/>
    <x v="0"/>
    <n v="39.01"/>
    <n v="1"/>
    <n v="1.9504999999999999"/>
    <n v="40.960499999999996"/>
    <n v="43536"/>
    <n v="0.69861111111111107"/>
    <s v="Credit card"/>
    <n v="39.01"/>
    <n v="4.7619047620000003"/>
    <n v="1.9504999999999999"/>
    <n v="4.7"/>
  </r>
  <r>
    <s v="735-06-4124"/>
    <x v="1"/>
    <s v="Naypyitaw"/>
    <s v="Normal"/>
    <x v="1"/>
    <x v="4"/>
    <n v="48.61"/>
    <n v="1"/>
    <n v="2.4304999999999999"/>
    <n v="51.040500000000002"/>
    <n v="43521"/>
    <n v="0.64652777777777781"/>
    <s v="Cash"/>
    <n v="48.61"/>
    <n v="4.7619047620000003"/>
    <n v="2.4304999999999999"/>
    <n v="4.4000000000000004"/>
  </r>
  <r>
    <s v="439-54-7422"/>
    <x v="0"/>
    <s v="Yangon"/>
    <s v="Normal"/>
    <x v="0"/>
    <x v="1"/>
    <n v="51.19"/>
    <n v="4"/>
    <n v="10.238"/>
    <n v="214.99799999999999"/>
    <n v="43542"/>
    <n v="0.71875"/>
    <s v="Credit card"/>
    <n v="204.76"/>
    <n v="4.7619047620000003"/>
    <n v="10.238"/>
    <n v="4.7"/>
  </r>
  <r>
    <s v="396-90-2219"/>
    <x v="2"/>
    <s v="Mandalay"/>
    <s v="Normal"/>
    <x v="0"/>
    <x v="1"/>
    <n v="14.96"/>
    <n v="8"/>
    <n v="5.984"/>
    <n v="125.664"/>
    <n v="43519"/>
    <n v="0.52013888888888882"/>
    <s v="Cash"/>
    <n v="119.68"/>
    <n v="4.7619047620000003"/>
    <n v="5.984"/>
    <n v="8.6"/>
  </r>
  <r>
    <s v="411-77-0180"/>
    <x v="0"/>
    <s v="Yangon"/>
    <s v="Member"/>
    <x v="1"/>
    <x v="1"/>
    <n v="72.2"/>
    <n v="7"/>
    <n v="25.27"/>
    <n v="530.67000000000007"/>
    <n v="43550"/>
    <n v="0.84305555555555556"/>
    <s v="Ewallet"/>
    <n v="505.4"/>
    <n v="4.7619047620000003"/>
    <n v="25.27"/>
    <n v="4.3"/>
  </r>
  <r>
    <s v="286-01-5402"/>
    <x v="0"/>
    <s v="Yangon"/>
    <s v="Normal"/>
    <x v="0"/>
    <x v="3"/>
    <n v="40.229999999999997"/>
    <n v="7"/>
    <n v="14.080500000000001"/>
    <n v="295.69049999999993"/>
    <n v="43554"/>
    <n v="0.55694444444444446"/>
    <s v="Cash"/>
    <n v="281.61"/>
    <n v="4.7619047620000003"/>
    <n v="14.080500000000001"/>
    <n v="9.6"/>
  </r>
  <r>
    <s v="803-17-8013"/>
    <x v="0"/>
    <s v="Yangon"/>
    <s v="Member"/>
    <x v="0"/>
    <x v="2"/>
    <n v="88.79"/>
    <n v="8"/>
    <n v="35.515999999999998"/>
    <n v="745.83600000000001"/>
    <n v="43513"/>
    <n v="0.71458333333333324"/>
    <s v="Cash"/>
    <n v="710.32"/>
    <n v="4.7619047620000003"/>
    <n v="35.515999999999998"/>
    <n v="4.0999999999999996"/>
  </r>
  <r>
    <s v="512-98-1403"/>
    <x v="0"/>
    <s v="Yangon"/>
    <s v="Member"/>
    <x v="0"/>
    <x v="1"/>
    <n v="26.48"/>
    <n v="3"/>
    <n v="3.972"/>
    <n v="83.411999999999992"/>
    <n v="43545"/>
    <n v="0.44444444444444442"/>
    <s v="Ewallet"/>
    <n v="79.44"/>
    <n v="4.7619047620000003"/>
    <n v="3.972"/>
    <n v="4.7"/>
  </r>
  <r>
    <s v="848-42-2560"/>
    <x v="0"/>
    <s v="Yangon"/>
    <s v="Normal"/>
    <x v="0"/>
    <x v="5"/>
    <n v="81.91"/>
    <n v="2"/>
    <n v="8.1910000000000007"/>
    <n v="172.011"/>
    <n v="43529"/>
    <n v="0.73819444444444438"/>
    <s v="Cash"/>
    <n v="163.82"/>
    <n v="4.7619047620000003"/>
    <n v="8.1910000000000007"/>
    <n v="7.8"/>
  </r>
  <r>
    <s v="532-59-7201"/>
    <x v="2"/>
    <s v="Mandalay"/>
    <s v="Member"/>
    <x v="1"/>
    <x v="3"/>
    <n v="79.930000000000007"/>
    <n v="6"/>
    <n v="23.978999999999999"/>
    <n v="503.55900000000003"/>
    <n v="43496"/>
    <n v="0.58611111111111114"/>
    <s v="Cash"/>
    <n v="479.58"/>
    <n v="4.7619047620000003"/>
    <n v="23.978999999999999"/>
    <n v="5.5"/>
  </r>
  <r>
    <s v="181-94-6432"/>
    <x v="1"/>
    <s v="Naypyitaw"/>
    <s v="Member"/>
    <x v="1"/>
    <x v="5"/>
    <n v="69.33"/>
    <n v="2"/>
    <n v="6.9329999999999998"/>
    <n v="145.59299999999999"/>
    <n v="43501"/>
    <n v="0.79513888888888884"/>
    <s v="Ewallet"/>
    <n v="138.66"/>
    <n v="4.7619047620000003"/>
    <n v="6.9329999999999998"/>
    <n v="9.6999999999999993"/>
  </r>
  <r>
    <s v="870-76-1733"/>
    <x v="0"/>
    <s v="Yangon"/>
    <s v="Member"/>
    <x v="0"/>
    <x v="4"/>
    <n v="14.23"/>
    <n v="5"/>
    <n v="3.5575000000000001"/>
    <n v="74.70750000000001"/>
    <n v="43497"/>
    <n v="0.42222222222222222"/>
    <s v="Credit card"/>
    <n v="71.150000000000006"/>
    <n v="4.7619047620000003"/>
    <n v="3.5575000000000001"/>
    <n v="4.4000000000000004"/>
  </r>
  <r>
    <s v="423-64-4619"/>
    <x v="0"/>
    <s v="Yangon"/>
    <s v="Member"/>
    <x v="0"/>
    <x v="0"/>
    <n v="15.55"/>
    <n v="9"/>
    <n v="6.9974999999999996"/>
    <n v="146.94750000000002"/>
    <n v="43531"/>
    <n v="0.54999999999999993"/>
    <s v="Cash"/>
    <n v="139.94999999999999"/>
    <n v="4.7619047620000003"/>
    <n v="6.9974999999999996"/>
    <n v="5"/>
  </r>
  <r>
    <s v="227-07-4446"/>
    <x v="1"/>
    <s v="Naypyitaw"/>
    <s v="Member"/>
    <x v="0"/>
    <x v="1"/>
    <n v="78.13"/>
    <n v="10"/>
    <n v="39.064999999999998"/>
    <n v="820.36500000000001"/>
    <n v="43506"/>
    <n v="0.86875000000000002"/>
    <s v="Cash"/>
    <n v="781.3"/>
    <n v="4.7619047620000003"/>
    <n v="39.064999999999998"/>
    <n v="4.4000000000000004"/>
  </r>
  <r>
    <s v="174-36-3675"/>
    <x v="1"/>
    <s v="Naypyitaw"/>
    <s v="Member"/>
    <x v="1"/>
    <x v="4"/>
    <n v="99.37"/>
    <n v="2"/>
    <n v="9.9369999999999994"/>
    <n v="208.67700000000002"/>
    <n v="43510"/>
    <n v="0.7284722222222223"/>
    <s v="Cash"/>
    <n v="198.74"/>
    <n v="4.7619047620000003"/>
    <n v="9.9369999999999994"/>
    <n v="5.2"/>
  </r>
  <r>
    <s v="428-83-5800"/>
    <x v="1"/>
    <s v="Naypyitaw"/>
    <s v="Member"/>
    <x v="0"/>
    <x v="4"/>
    <n v="21.08"/>
    <n v="3"/>
    <n v="3.1619999999999999"/>
    <n v="66.402000000000001"/>
    <n v="43505"/>
    <n v="0.43402777777777773"/>
    <s v="Cash"/>
    <n v="63.24"/>
    <n v="4.7619047620000003"/>
    <n v="3.1619999999999999"/>
    <n v="7.3"/>
  </r>
  <r>
    <s v="603-07-0961"/>
    <x v="1"/>
    <s v="Naypyitaw"/>
    <s v="Member"/>
    <x v="1"/>
    <x v="1"/>
    <n v="74.790000000000006"/>
    <n v="5"/>
    <n v="18.697500000000002"/>
    <n v="392.64750000000004"/>
    <n v="43475"/>
    <n v="0.48194444444444445"/>
    <s v="Cash"/>
    <n v="373.95"/>
    <n v="4.7619047620000003"/>
    <n v="18.697500000000002"/>
    <n v="4.9000000000000004"/>
  </r>
  <r>
    <s v="704-20-4138"/>
    <x v="1"/>
    <s v="Naypyitaw"/>
    <s v="Member"/>
    <x v="0"/>
    <x v="0"/>
    <n v="29.67"/>
    <n v="7"/>
    <n v="10.384499999999999"/>
    <n v="218.0745"/>
    <n v="43535"/>
    <n v="0.79027777777777775"/>
    <s v="Credit card"/>
    <n v="207.69"/>
    <n v="4.7619047620000003"/>
    <n v="10.384499999999999"/>
    <n v="8.1"/>
  </r>
  <r>
    <s v="787-15-1757"/>
    <x v="1"/>
    <s v="Naypyitaw"/>
    <s v="Member"/>
    <x v="1"/>
    <x v="0"/>
    <n v="44.07"/>
    <n v="4"/>
    <n v="8.8140000000000001"/>
    <n v="185.09399999999999"/>
    <n v="43514"/>
    <n v="0.68611111111111101"/>
    <s v="Ewallet"/>
    <n v="176.28"/>
    <n v="4.7619047620000003"/>
    <n v="8.8140000000000001"/>
    <n v="8.4"/>
  </r>
  <r>
    <s v="649-11-3678"/>
    <x v="1"/>
    <s v="Naypyitaw"/>
    <s v="Normal"/>
    <x v="0"/>
    <x v="4"/>
    <n v="22.93"/>
    <n v="9"/>
    <n v="10.3185"/>
    <n v="216.6885"/>
    <n v="43522"/>
    <n v="0.85138888888888886"/>
    <s v="Cash"/>
    <n v="206.37"/>
    <n v="4.7619047620000003"/>
    <n v="10.3185"/>
    <n v="5.5"/>
  </r>
  <r>
    <s v="622-20-1945"/>
    <x v="1"/>
    <s v="Naypyitaw"/>
    <s v="Normal"/>
    <x v="0"/>
    <x v="0"/>
    <n v="39.42"/>
    <n v="1"/>
    <n v="1.9710000000000001"/>
    <n v="41.391000000000005"/>
    <n v="43483"/>
    <n v="0.63055555555555554"/>
    <s v="Cash"/>
    <n v="39.42"/>
    <n v="4.7619047620000003"/>
    <n v="1.9710000000000001"/>
    <n v="8.4"/>
  </r>
  <r>
    <s v="372-94-8041"/>
    <x v="0"/>
    <s v="Yangon"/>
    <s v="Normal"/>
    <x v="1"/>
    <x v="0"/>
    <n v="15.26"/>
    <n v="6"/>
    <n v="4.5780000000000003"/>
    <n v="96.138000000000005"/>
    <n v="43511"/>
    <n v="0.75208333333333333"/>
    <s v="Ewallet"/>
    <n v="91.56"/>
    <n v="4.7619047620000003"/>
    <n v="4.5780000000000003"/>
    <n v="9.8000000000000007"/>
  </r>
  <r>
    <s v="563-91-7120"/>
    <x v="0"/>
    <s v="Yangon"/>
    <s v="Normal"/>
    <x v="0"/>
    <x v="5"/>
    <n v="61.77"/>
    <n v="5"/>
    <n v="15.442500000000001"/>
    <n v="324.29250000000002"/>
    <n v="43532"/>
    <n v="0.55625000000000002"/>
    <s v="Cash"/>
    <n v="308.85000000000002"/>
    <n v="4.7619047620000003"/>
    <n v="15.442500000000001"/>
    <n v="6.7"/>
  </r>
  <r>
    <s v="746-54-5508"/>
    <x v="0"/>
    <s v="Yangon"/>
    <s v="Normal"/>
    <x v="1"/>
    <x v="2"/>
    <n v="21.52"/>
    <n v="6"/>
    <n v="6.4560000000000004"/>
    <n v="135.57599999999999"/>
    <n v="43482"/>
    <n v="0.53333333333333333"/>
    <s v="Credit card"/>
    <n v="129.12"/>
    <n v="4.7619047620000003"/>
    <n v="6.4560000000000004"/>
    <n v="9.4"/>
  </r>
  <r>
    <s v="276-54-0879"/>
    <x v="2"/>
    <s v="Mandalay"/>
    <s v="Normal"/>
    <x v="1"/>
    <x v="3"/>
    <n v="97.74"/>
    <n v="4"/>
    <n v="19.547999999999998"/>
    <n v="410.50799999999998"/>
    <n v="43536"/>
    <n v="0.82847222222222217"/>
    <s v="Ewallet"/>
    <n v="390.96"/>
    <n v="4.7619047620000003"/>
    <n v="19.547999999999998"/>
    <n v="6.4"/>
  </r>
  <r>
    <s v="815-11-1168"/>
    <x v="0"/>
    <s v="Yangon"/>
    <s v="Member"/>
    <x v="1"/>
    <x v="4"/>
    <n v="99.78"/>
    <n v="5"/>
    <n v="24.945"/>
    <n v="523.84500000000003"/>
    <n v="43533"/>
    <n v="0.79791666666666661"/>
    <s v="Cash"/>
    <n v="498.9"/>
    <n v="4.7619047620000003"/>
    <n v="24.945"/>
    <n v="5.4"/>
  </r>
  <r>
    <s v="719-76-3868"/>
    <x v="1"/>
    <s v="Naypyitaw"/>
    <s v="Member"/>
    <x v="1"/>
    <x v="4"/>
    <n v="94.26"/>
    <n v="4"/>
    <n v="18.852"/>
    <n v="395.892"/>
    <n v="43536"/>
    <n v="0.6875"/>
    <s v="Cash"/>
    <n v="377.04"/>
    <n v="4.7619047620000003"/>
    <n v="18.852"/>
    <n v="8.6"/>
  </r>
  <r>
    <s v="730-61-8757"/>
    <x v="2"/>
    <s v="Mandalay"/>
    <s v="Member"/>
    <x v="1"/>
    <x v="0"/>
    <n v="51.13"/>
    <n v="4"/>
    <n v="10.226000000000001"/>
    <n v="214.74600000000001"/>
    <n v="43490"/>
    <n v="0.42430555555555555"/>
    <s v="Credit card"/>
    <n v="204.52"/>
    <n v="4.7619047620000003"/>
    <n v="10.226000000000001"/>
    <n v="4"/>
  </r>
  <r>
    <s v="340-66-0321"/>
    <x v="0"/>
    <s v="Yangon"/>
    <s v="Member"/>
    <x v="1"/>
    <x v="1"/>
    <n v="36.36"/>
    <n v="4"/>
    <n v="7.2720000000000002"/>
    <n v="152.71199999999999"/>
    <n v="43549"/>
    <n v="0.54652777777777783"/>
    <s v="Cash"/>
    <n v="145.44"/>
    <n v="4.7619047620000003"/>
    <n v="7.2720000000000002"/>
    <n v="7.6"/>
  </r>
  <r>
    <s v="868-81-1752"/>
    <x v="2"/>
    <s v="Mandalay"/>
    <s v="Normal"/>
    <x v="1"/>
    <x v="2"/>
    <n v="22.02"/>
    <n v="9"/>
    <n v="9.9090000000000007"/>
    <n v="208.089"/>
    <n v="43503"/>
    <n v="0.78333333333333333"/>
    <s v="Cash"/>
    <n v="198.18"/>
    <n v="4.7619047620000003"/>
    <n v="9.9090000000000007"/>
    <n v="6.8"/>
  </r>
  <r>
    <s v="634-97-8956"/>
    <x v="0"/>
    <s v="Yangon"/>
    <s v="Normal"/>
    <x v="1"/>
    <x v="4"/>
    <n v="32.9"/>
    <n v="3"/>
    <n v="4.9349999999999996"/>
    <n v="103.63499999999999"/>
    <n v="43513"/>
    <n v="0.7270833333333333"/>
    <s v="Credit card"/>
    <n v="98.7"/>
    <n v="4.7619047620000003"/>
    <n v="4.9349999999999996"/>
    <n v="9.1"/>
  </r>
  <r>
    <s v="566-71-1091"/>
    <x v="0"/>
    <s v="Yangon"/>
    <s v="Normal"/>
    <x v="1"/>
    <x v="5"/>
    <n v="77.02"/>
    <n v="5"/>
    <n v="19.254999999999999"/>
    <n v="404.35499999999996"/>
    <n v="43499"/>
    <n v="0.66597222222222219"/>
    <s v="Cash"/>
    <n v="385.1"/>
    <n v="4.7619047620000003"/>
    <n v="19.254999999999999"/>
    <n v="5.5"/>
  </r>
  <r>
    <s v="442-48-3607"/>
    <x v="0"/>
    <s v="Yangon"/>
    <s v="Member"/>
    <x v="1"/>
    <x v="4"/>
    <n v="23.48"/>
    <n v="2"/>
    <n v="2.3479999999999999"/>
    <n v="49.308"/>
    <n v="43538"/>
    <n v="0.47291666666666665"/>
    <s v="Credit card"/>
    <n v="46.96"/>
    <n v="4.7619047620000003"/>
    <n v="2.3479999999999999"/>
    <n v="7.9"/>
  </r>
  <r>
    <s v="835-16-0096"/>
    <x v="1"/>
    <s v="Naypyitaw"/>
    <s v="Member"/>
    <x v="1"/>
    <x v="3"/>
    <n v="14.7"/>
    <n v="5"/>
    <n v="3.6749999999999998"/>
    <n v="77.174999999999997"/>
    <n v="43548"/>
    <n v="0.57500000000000007"/>
    <s v="Ewallet"/>
    <n v="73.5"/>
    <n v="4.7619047620000003"/>
    <n v="3.6749999999999998"/>
    <n v="8.5"/>
  </r>
  <r>
    <s v="527-09-6272"/>
    <x v="0"/>
    <s v="Yangon"/>
    <s v="Member"/>
    <x v="0"/>
    <x v="1"/>
    <n v="28.45"/>
    <n v="5"/>
    <n v="7.1124999999999998"/>
    <n v="149.36250000000001"/>
    <n v="43545"/>
    <n v="0.4284722222222222"/>
    <s v="Credit card"/>
    <n v="142.25"/>
    <n v="4.7619047620000003"/>
    <n v="7.1124999999999998"/>
    <n v="9.1"/>
  </r>
  <r>
    <s v="898-04-2717"/>
    <x v="0"/>
    <s v="Yangon"/>
    <s v="Normal"/>
    <x v="1"/>
    <x v="5"/>
    <n v="76.400000000000006"/>
    <n v="9"/>
    <n v="34.380000000000003"/>
    <n v="721.98"/>
    <n v="43543"/>
    <n v="0.65902777777777777"/>
    <s v="Ewallet"/>
    <n v="687.6"/>
    <n v="4.7619047620000003"/>
    <n v="34.380000000000003"/>
    <n v="7.5"/>
  </r>
  <r>
    <s v="692-27-8933"/>
    <x v="2"/>
    <s v="Mandalay"/>
    <s v="Normal"/>
    <x v="0"/>
    <x v="3"/>
    <n v="57.95"/>
    <n v="6"/>
    <n v="17.385000000000002"/>
    <n v="365.08500000000004"/>
    <n v="43520"/>
    <n v="0.54305555555555551"/>
    <s v="Cash"/>
    <n v="347.7"/>
    <n v="4.7619047620000003"/>
    <n v="17.385000000000002"/>
    <n v="5.2"/>
  </r>
  <r>
    <s v="633-09-3463"/>
    <x v="1"/>
    <s v="Naypyitaw"/>
    <s v="Normal"/>
    <x v="0"/>
    <x v="1"/>
    <n v="47.65"/>
    <n v="3"/>
    <n v="7.1475"/>
    <n v="150.0975"/>
    <n v="43552"/>
    <n v="0.54027777777777775"/>
    <s v="Credit card"/>
    <n v="142.94999999999999"/>
    <n v="4.7619047620000003"/>
    <n v="7.1475"/>
    <n v="9.5"/>
  </r>
  <r>
    <s v="374-17-3652"/>
    <x v="2"/>
    <s v="Mandalay"/>
    <s v="Member"/>
    <x v="0"/>
    <x v="4"/>
    <n v="42.82"/>
    <n v="9"/>
    <n v="19.268999999999998"/>
    <n v="404.649"/>
    <n v="43501"/>
    <n v="0.6430555555555556"/>
    <s v="Credit card"/>
    <n v="385.38"/>
    <n v="4.7619047620000003"/>
    <n v="19.268999999999998"/>
    <n v="8.9"/>
  </r>
  <r>
    <s v="378-07-7001"/>
    <x v="2"/>
    <s v="Mandalay"/>
    <s v="Member"/>
    <x v="1"/>
    <x v="1"/>
    <n v="48.09"/>
    <n v="3"/>
    <n v="7.2134999999999998"/>
    <n v="151.48350000000002"/>
    <n v="43506"/>
    <n v="0.76597222222222217"/>
    <s v="Credit card"/>
    <n v="144.27000000000001"/>
    <n v="4.7619047620000003"/>
    <n v="7.2134999999999998"/>
    <n v="7.8"/>
  </r>
  <r>
    <s v="433-75-6987"/>
    <x v="2"/>
    <s v="Mandalay"/>
    <s v="Member"/>
    <x v="0"/>
    <x v="0"/>
    <n v="55.97"/>
    <n v="7"/>
    <n v="19.589500000000001"/>
    <n v="411.37949999999995"/>
    <n v="43529"/>
    <n v="0.79583333333333339"/>
    <s v="Ewallet"/>
    <n v="391.79"/>
    <n v="4.7619047620000003"/>
    <n v="19.589500000000001"/>
    <n v="8.9"/>
  </r>
  <r>
    <s v="873-95-4984"/>
    <x v="2"/>
    <s v="Mandalay"/>
    <s v="Member"/>
    <x v="0"/>
    <x v="0"/>
    <n v="76.900000000000006"/>
    <n v="7"/>
    <n v="26.914999999999999"/>
    <n v="565.21500000000003"/>
    <n v="43511"/>
    <n v="0.84791666666666676"/>
    <s v="Cash"/>
    <n v="538.29999999999995"/>
    <n v="4.7619047620000003"/>
    <n v="26.914999999999999"/>
    <n v="7.7"/>
  </r>
  <r>
    <s v="416-13-5917"/>
    <x v="1"/>
    <s v="Naypyitaw"/>
    <s v="Normal"/>
    <x v="0"/>
    <x v="4"/>
    <n v="97.03"/>
    <n v="5"/>
    <n v="24.2575"/>
    <n v="509.40749999999997"/>
    <n v="43495"/>
    <n v="0.68333333333333324"/>
    <s v="Ewallet"/>
    <n v="485.15"/>
    <n v="4.7619047620000003"/>
    <n v="24.2575"/>
    <n v="9.3000000000000007"/>
  </r>
  <r>
    <s v="150-89-8043"/>
    <x v="0"/>
    <s v="Yangon"/>
    <s v="Normal"/>
    <x v="1"/>
    <x v="3"/>
    <n v="44.65"/>
    <n v="3"/>
    <n v="6.6974999999999998"/>
    <n v="140.64749999999998"/>
    <n v="43510"/>
    <n v="0.62777777777777777"/>
    <s v="Cash"/>
    <n v="133.94999999999999"/>
    <n v="4.7619047620000003"/>
    <n v="6.6974999999999998"/>
    <n v="6.2"/>
  </r>
  <r>
    <s v="135-84-8019"/>
    <x v="0"/>
    <s v="Yangon"/>
    <s v="Normal"/>
    <x v="0"/>
    <x v="5"/>
    <n v="77.930000000000007"/>
    <n v="9"/>
    <n v="35.0685"/>
    <n v="736.43850000000009"/>
    <n v="43523"/>
    <n v="0.67361111111111116"/>
    <s v="Ewallet"/>
    <n v="701.37"/>
    <n v="4.7619047620000003"/>
    <n v="35.0685"/>
    <n v="7.6"/>
  </r>
  <r>
    <s v="441-94-7118"/>
    <x v="0"/>
    <s v="Yangon"/>
    <s v="Member"/>
    <x v="1"/>
    <x v="1"/>
    <n v="71.95"/>
    <n v="1"/>
    <n v="3.5975000000000001"/>
    <n v="75.547499999999999"/>
    <n v="43500"/>
    <n v="0.50972222222222219"/>
    <s v="Cash"/>
    <n v="71.95"/>
    <n v="4.7619047620000003"/>
    <n v="3.5975000000000001"/>
    <n v="7.3"/>
  </r>
  <r>
    <s v="725-96-3778"/>
    <x v="1"/>
    <s v="Naypyitaw"/>
    <s v="Member"/>
    <x v="0"/>
    <x v="2"/>
    <n v="89.25"/>
    <n v="8"/>
    <n v="35.700000000000003"/>
    <n v="749.7"/>
    <n v="43485"/>
    <n v="0.42569444444444443"/>
    <s v="Cash"/>
    <n v="714"/>
    <n v="4.7619047620000003"/>
    <n v="35.700000000000003"/>
    <n v="4.7"/>
  </r>
  <r>
    <s v="531-80-1784"/>
    <x v="0"/>
    <s v="Yangon"/>
    <s v="Normal"/>
    <x v="1"/>
    <x v="1"/>
    <n v="26.02"/>
    <n v="7"/>
    <n v="9.1069999999999993"/>
    <n v="191.24699999999999"/>
    <n v="43552"/>
    <n v="0.73472222222222217"/>
    <s v="Cash"/>
    <n v="182.14"/>
    <n v="4.7619047620000003"/>
    <n v="9.1069999999999993"/>
    <n v="5.0999999999999996"/>
  </r>
  <r>
    <s v="400-45-1220"/>
    <x v="2"/>
    <s v="Mandalay"/>
    <s v="Normal"/>
    <x v="0"/>
    <x v="0"/>
    <n v="13.5"/>
    <n v="10"/>
    <n v="6.75"/>
    <n v="141.75"/>
    <n v="43523"/>
    <n v="0.46249999999999997"/>
    <s v="Credit card"/>
    <n v="135"/>
    <n v="4.7619047620000003"/>
    <n v="6.75"/>
    <n v="4.8"/>
  </r>
  <r>
    <s v="860-79-0874"/>
    <x v="1"/>
    <s v="Naypyitaw"/>
    <s v="Member"/>
    <x v="0"/>
    <x v="5"/>
    <n v="99.3"/>
    <n v="10"/>
    <n v="49.65"/>
    <n v="1042.6500000000001"/>
    <n v="43511"/>
    <n v="0.62013888888888891"/>
    <s v="Credit card"/>
    <n v="993"/>
    <n v="4.7619047620000003"/>
    <n v="49.65"/>
    <n v="6.6"/>
  </r>
  <r>
    <s v="834-61-8124"/>
    <x v="0"/>
    <s v="Yangon"/>
    <s v="Normal"/>
    <x v="1"/>
    <x v="1"/>
    <n v="51.69"/>
    <n v="7"/>
    <n v="18.0915"/>
    <n v="379.92149999999998"/>
    <n v="43491"/>
    <n v="0.76527777777777783"/>
    <s v="Cash"/>
    <n v="361.83"/>
    <n v="4.7619047620000003"/>
    <n v="18.0915"/>
    <n v="5.5"/>
  </r>
  <r>
    <s v="115-99-4379"/>
    <x v="2"/>
    <s v="Mandalay"/>
    <s v="Member"/>
    <x v="0"/>
    <x v="5"/>
    <n v="54.73"/>
    <n v="7"/>
    <n v="19.1555"/>
    <n v="402.26549999999997"/>
    <n v="43538"/>
    <n v="0.79305555555555562"/>
    <s v="Credit card"/>
    <n v="383.11"/>
    <n v="4.7619047620000003"/>
    <n v="19.1555"/>
    <n v="8.5"/>
  </r>
  <r>
    <s v="565-67-6697"/>
    <x v="2"/>
    <s v="Mandalay"/>
    <s v="Member"/>
    <x v="1"/>
    <x v="2"/>
    <n v="27"/>
    <n v="9"/>
    <n v="12.15"/>
    <n v="255.15"/>
    <n v="43526"/>
    <n v="0.59444444444444444"/>
    <s v="Cash"/>
    <n v="243"/>
    <n v="4.7619047620000003"/>
    <n v="12.15"/>
    <n v="4.8"/>
  </r>
  <r>
    <s v="320-49-6392"/>
    <x v="1"/>
    <s v="Naypyitaw"/>
    <s v="Normal"/>
    <x v="0"/>
    <x v="1"/>
    <n v="30.24"/>
    <n v="1"/>
    <n v="1.512"/>
    <n v="31.751999999999999"/>
    <n v="43528"/>
    <n v="0.65555555555555556"/>
    <s v="Cash"/>
    <n v="30.24"/>
    <n v="4.7619047620000003"/>
    <n v="1.512"/>
    <n v="8.4"/>
  </r>
  <r>
    <s v="889-04-9723"/>
    <x v="2"/>
    <s v="Mandalay"/>
    <s v="Member"/>
    <x v="0"/>
    <x v="4"/>
    <n v="89.14"/>
    <n v="4"/>
    <n v="17.827999999999999"/>
    <n v="374.38799999999998"/>
    <n v="43472"/>
    <n v="0.51388888888888895"/>
    <s v="Credit card"/>
    <n v="356.56"/>
    <n v="4.7619047620000003"/>
    <n v="17.827999999999999"/>
    <n v="7.8"/>
  </r>
  <r>
    <s v="632-90-0281"/>
    <x v="1"/>
    <s v="Naypyitaw"/>
    <s v="Normal"/>
    <x v="0"/>
    <x v="5"/>
    <n v="37.549999999999997"/>
    <n v="10"/>
    <n v="18.774999999999999"/>
    <n v="394.27499999999998"/>
    <n v="43532"/>
    <n v="0.8340277777777777"/>
    <s v="Credit card"/>
    <n v="375.5"/>
    <n v="4.7619047620000003"/>
    <n v="18.774999999999999"/>
    <n v="9.3000000000000007"/>
  </r>
  <r>
    <s v="554-42-2417"/>
    <x v="1"/>
    <s v="Naypyitaw"/>
    <s v="Normal"/>
    <x v="0"/>
    <x v="3"/>
    <n v="95.44"/>
    <n v="10"/>
    <n v="47.72"/>
    <n v="1002.12"/>
    <n v="43474"/>
    <n v="0.57291666666666663"/>
    <s v="Cash"/>
    <n v="954.4"/>
    <n v="4.7619047620000003"/>
    <n v="47.72"/>
    <n v="5.2"/>
  </r>
  <r>
    <s v="453-63-6187"/>
    <x v="2"/>
    <s v="Mandalay"/>
    <s v="Normal"/>
    <x v="1"/>
    <x v="1"/>
    <n v="27.5"/>
    <n v="3"/>
    <n v="4.125"/>
    <n v="86.625"/>
    <n v="43525"/>
    <n v="0.65277777777777779"/>
    <s v="Ewallet"/>
    <n v="82.5"/>
    <n v="4.7619047620000003"/>
    <n v="4.125"/>
    <n v="6.5"/>
  </r>
  <r>
    <s v="578-80-7669"/>
    <x v="2"/>
    <s v="Mandalay"/>
    <s v="Normal"/>
    <x v="1"/>
    <x v="3"/>
    <n v="74.97"/>
    <n v="1"/>
    <n v="3.7484999999999999"/>
    <n v="78.718500000000006"/>
    <n v="43540"/>
    <n v="0.70694444444444438"/>
    <s v="Cash"/>
    <n v="74.97"/>
    <n v="4.7619047620000003"/>
    <n v="3.7484999999999999"/>
    <n v="5.6"/>
  </r>
  <r>
    <s v="612-36-5536"/>
    <x v="0"/>
    <s v="Yangon"/>
    <s v="Member"/>
    <x v="1"/>
    <x v="4"/>
    <n v="80.959999999999994"/>
    <n v="8"/>
    <n v="32.384"/>
    <n v="680.06399999999996"/>
    <n v="43513"/>
    <n v="0.46666666666666662"/>
    <s v="Credit card"/>
    <n v="647.67999999999995"/>
    <n v="4.7619047620000003"/>
    <n v="32.384"/>
    <n v="7.4"/>
  </r>
  <r>
    <s v="605-72-4132"/>
    <x v="1"/>
    <s v="Naypyitaw"/>
    <s v="Normal"/>
    <x v="0"/>
    <x v="4"/>
    <n v="94.47"/>
    <n v="8"/>
    <n v="37.787999999999997"/>
    <n v="793.548"/>
    <n v="43523"/>
    <n v="0.6333333333333333"/>
    <s v="Cash"/>
    <n v="755.76"/>
    <n v="4.7619047620000003"/>
    <n v="37.787999999999997"/>
    <n v="9.1"/>
  </r>
  <r>
    <s v="471-41-2823"/>
    <x v="1"/>
    <s v="Naypyitaw"/>
    <s v="Normal"/>
    <x v="1"/>
    <x v="4"/>
    <n v="99.79"/>
    <n v="2"/>
    <n v="9.9789999999999992"/>
    <n v="209.55900000000003"/>
    <n v="43531"/>
    <n v="0.85902777777777783"/>
    <s v="Ewallet"/>
    <n v="199.58"/>
    <n v="4.7619047620000003"/>
    <n v="9.9789999999999992"/>
    <n v="8"/>
  </r>
  <r>
    <s v="462-67-9126"/>
    <x v="0"/>
    <s v="Yangon"/>
    <s v="Normal"/>
    <x v="1"/>
    <x v="2"/>
    <n v="73.22"/>
    <n v="6"/>
    <n v="21.966000000000001"/>
    <n v="461.286"/>
    <n v="43486"/>
    <n v="0.73888888888888893"/>
    <s v="Cash"/>
    <n v="439.32"/>
    <n v="4.7619047620000003"/>
    <n v="21.966000000000001"/>
    <n v="7.2"/>
  </r>
  <r>
    <s v="272-27-9238"/>
    <x v="1"/>
    <s v="Naypyitaw"/>
    <s v="Normal"/>
    <x v="0"/>
    <x v="4"/>
    <n v="41.24"/>
    <n v="4"/>
    <n v="8.2479999999999993"/>
    <n v="173.208"/>
    <n v="43515"/>
    <n v="0.68263888888888891"/>
    <s v="Cash"/>
    <n v="164.96"/>
    <n v="4.7619047620000003"/>
    <n v="8.2479999999999993"/>
    <n v="7.1"/>
  </r>
  <r>
    <s v="834-25-9262"/>
    <x v="1"/>
    <s v="Naypyitaw"/>
    <s v="Normal"/>
    <x v="0"/>
    <x v="5"/>
    <n v="81.680000000000007"/>
    <n v="4"/>
    <n v="16.335999999999999"/>
    <n v="343.05600000000004"/>
    <n v="43471"/>
    <n v="0.5083333333333333"/>
    <s v="Cash"/>
    <n v="326.72000000000003"/>
    <n v="4.7619047620000003"/>
    <n v="16.335999999999999"/>
    <n v="9.1"/>
  </r>
  <r>
    <s v="122-61-9553"/>
    <x v="1"/>
    <s v="Naypyitaw"/>
    <s v="Normal"/>
    <x v="0"/>
    <x v="1"/>
    <n v="51.32"/>
    <n v="9"/>
    <n v="23.094000000000001"/>
    <n v="484.97399999999999"/>
    <n v="43538"/>
    <n v="0.81458333333333333"/>
    <s v="Cash"/>
    <n v="461.88"/>
    <n v="4.7619047620000003"/>
    <n v="23.094000000000001"/>
    <n v="5.6"/>
  </r>
  <r>
    <s v="468-88-0009"/>
    <x v="0"/>
    <s v="Yangon"/>
    <s v="Member"/>
    <x v="1"/>
    <x v="2"/>
    <n v="65.94"/>
    <n v="4"/>
    <n v="13.188000000000001"/>
    <n v="276.94799999999998"/>
    <n v="43548"/>
    <n v="0.4368055555555555"/>
    <s v="Cash"/>
    <n v="263.76"/>
    <n v="4.7619047620000003"/>
    <n v="13.188000000000001"/>
    <n v="6"/>
  </r>
  <r>
    <s v="613-59-9758"/>
    <x v="1"/>
    <s v="Naypyitaw"/>
    <s v="Normal"/>
    <x v="0"/>
    <x v="3"/>
    <n v="14.36"/>
    <n v="10"/>
    <n v="7.18"/>
    <n v="150.78"/>
    <n v="43492"/>
    <n v="0.60277777777777775"/>
    <s v="Cash"/>
    <n v="143.6"/>
    <n v="4.7619047620000003"/>
    <n v="7.18"/>
    <n v="5.4"/>
  </r>
  <r>
    <s v="254-31-0042"/>
    <x v="0"/>
    <s v="Yangon"/>
    <s v="Member"/>
    <x v="1"/>
    <x v="1"/>
    <n v="21.5"/>
    <n v="9"/>
    <n v="9.6750000000000007"/>
    <n v="203.17500000000001"/>
    <n v="43530"/>
    <n v="0.53194444444444444"/>
    <s v="Credit card"/>
    <n v="193.5"/>
    <n v="4.7619047620000003"/>
    <n v="9.6750000000000007"/>
    <n v="7.8"/>
  </r>
  <r>
    <s v="201-86-2184"/>
    <x v="2"/>
    <s v="Mandalay"/>
    <s v="Member"/>
    <x v="0"/>
    <x v="1"/>
    <n v="26.26"/>
    <n v="7"/>
    <n v="9.1910000000000007"/>
    <n v="193.01100000000002"/>
    <n v="43498"/>
    <n v="0.81944444444444453"/>
    <s v="Cash"/>
    <n v="183.82"/>
    <n v="4.7619047620000003"/>
    <n v="9.1910000000000007"/>
    <n v="9.9"/>
  </r>
  <r>
    <s v="261-12-8671"/>
    <x v="2"/>
    <s v="Mandalay"/>
    <s v="Normal"/>
    <x v="0"/>
    <x v="5"/>
    <n v="60.96"/>
    <n v="2"/>
    <n v="6.0960000000000001"/>
    <n v="128.01599999999999"/>
    <n v="43490"/>
    <n v="0.81874999999999998"/>
    <s v="Credit card"/>
    <n v="121.92"/>
    <n v="4.7619047620000003"/>
    <n v="6.0960000000000001"/>
    <n v="4.9000000000000004"/>
  </r>
  <r>
    <s v="730-70-9830"/>
    <x v="1"/>
    <s v="Naypyitaw"/>
    <s v="Normal"/>
    <x v="0"/>
    <x v="2"/>
    <n v="70.11"/>
    <n v="6"/>
    <n v="21.033000000000001"/>
    <n v="441.69299999999998"/>
    <n v="43538"/>
    <n v="0.74583333333333324"/>
    <s v="Ewallet"/>
    <n v="420.66"/>
    <n v="4.7619047620000003"/>
    <n v="21.033000000000001"/>
    <n v="5.2"/>
  </r>
  <r>
    <s v="382-25-8917"/>
    <x v="1"/>
    <s v="Naypyitaw"/>
    <s v="Normal"/>
    <x v="1"/>
    <x v="5"/>
    <n v="42.08"/>
    <n v="6"/>
    <n v="12.624000000000001"/>
    <n v="265.10399999999998"/>
    <n v="43494"/>
    <n v="0.51736111111111105"/>
    <s v="Cash"/>
    <n v="252.48"/>
    <n v="4.7619047620000003"/>
    <n v="12.624000000000001"/>
    <n v="8.9"/>
  </r>
  <r>
    <s v="422-29-8786"/>
    <x v="0"/>
    <s v="Yangon"/>
    <s v="Normal"/>
    <x v="0"/>
    <x v="2"/>
    <n v="67.09"/>
    <n v="5"/>
    <n v="16.772500000000001"/>
    <n v="352.22250000000003"/>
    <n v="43468"/>
    <n v="0.69930555555555562"/>
    <s v="Credit card"/>
    <n v="335.45"/>
    <n v="4.7619047620000003"/>
    <n v="16.772500000000001"/>
    <n v="9.1"/>
  </r>
  <r>
    <s v="667-23-5919"/>
    <x v="0"/>
    <s v="Yangon"/>
    <s v="Member"/>
    <x v="0"/>
    <x v="5"/>
    <n v="96.7"/>
    <n v="5"/>
    <n v="24.175000000000001"/>
    <n v="507.67500000000001"/>
    <n v="43479"/>
    <n v="0.53611111111111109"/>
    <s v="Ewallet"/>
    <n v="483.5"/>
    <n v="4.7619047620000003"/>
    <n v="24.175000000000001"/>
    <n v="7"/>
  </r>
  <r>
    <s v="843-01-4703"/>
    <x v="2"/>
    <s v="Mandalay"/>
    <s v="Member"/>
    <x v="0"/>
    <x v="2"/>
    <n v="35.380000000000003"/>
    <n v="9"/>
    <n v="15.920999999999999"/>
    <n v="334.34100000000001"/>
    <n v="43470"/>
    <n v="0.82638888888888884"/>
    <s v="Credit card"/>
    <n v="318.42"/>
    <n v="4.7619047620000003"/>
    <n v="15.920999999999999"/>
    <n v="9.6"/>
  </r>
  <r>
    <s v="743-88-1662"/>
    <x v="1"/>
    <s v="Naypyitaw"/>
    <s v="Normal"/>
    <x v="1"/>
    <x v="3"/>
    <n v="95.49"/>
    <n v="7"/>
    <n v="33.421500000000002"/>
    <n v="701.85149999999999"/>
    <n v="43518"/>
    <n v="0.76180555555555562"/>
    <s v="Ewallet"/>
    <n v="668.43"/>
    <n v="4.7619047620000003"/>
    <n v="33.421500000000002"/>
    <n v="8.6999999999999993"/>
  </r>
  <r>
    <s v="595-86-2894"/>
    <x v="1"/>
    <s v="Naypyitaw"/>
    <s v="Member"/>
    <x v="1"/>
    <x v="5"/>
    <n v="96.98"/>
    <n v="4"/>
    <n v="19.396000000000001"/>
    <n v="407.31600000000003"/>
    <n v="43502"/>
    <n v="0.72222222222222221"/>
    <s v="Ewallet"/>
    <n v="387.92"/>
    <n v="4.7619047620000003"/>
    <n v="19.396000000000001"/>
    <n v="9.4"/>
  </r>
  <r>
    <s v="182-69-8360"/>
    <x v="2"/>
    <s v="Mandalay"/>
    <s v="Normal"/>
    <x v="0"/>
    <x v="1"/>
    <n v="23.65"/>
    <n v="4"/>
    <n v="4.7300000000000004"/>
    <n v="99.33"/>
    <n v="43495"/>
    <n v="0.56388888888888888"/>
    <s v="Credit card"/>
    <n v="94.6"/>
    <n v="4.7619047620000003"/>
    <n v="4.7300000000000004"/>
    <n v="4"/>
  </r>
  <r>
    <s v="289-15-7034"/>
    <x v="0"/>
    <s v="Yangon"/>
    <s v="Member"/>
    <x v="1"/>
    <x v="3"/>
    <n v="82.33"/>
    <n v="4"/>
    <n v="16.466000000000001"/>
    <n v="345.786"/>
    <n v="43476"/>
    <n v="0.44236111111111115"/>
    <s v="Credit card"/>
    <n v="329.32"/>
    <n v="4.7619047620000003"/>
    <n v="16.466000000000001"/>
    <n v="7.5"/>
  </r>
  <r>
    <s v="462-78-5240"/>
    <x v="1"/>
    <s v="Naypyitaw"/>
    <s v="Normal"/>
    <x v="0"/>
    <x v="1"/>
    <n v="26.61"/>
    <n v="2"/>
    <n v="2.661"/>
    <n v="55.881"/>
    <n v="43543"/>
    <n v="0.60763888888888895"/>
    <s v="Cash"/>
    <n v="53.22"/>
    <n v="4.7619047620000003"/>
    <n v="2.661"/>
    <n v="4.2"/>
  </r>
  <r>
    <s v="868-52-7573"/>
    <x v="2"/>
    <s v="Mandalay"/>
    <s v="Normal"/>
    <x v="0"/>
    <x v="4"/>
    <n v="99.69"/>
    <n v="5"/>
    <n v="24.922499999999999"/>
    <n v="523.37249999999995"/>
    <n v="43479"/>
    <n v="0.50624999999999998"/>
    <s v="Cash"/>
    <n v="498.45"/>
    <n v="4.7619047620000003"/>
    <n v="24.922499999999999"/>
    <n v="9.9"/>
  </r>
  <r>
    <s v="153-58-4872"/>
    <x v="1"/>
    <s v="Naypyitaw"/>
    <s v="Member"/>
    <x v="0"/>
    <x v="4"/>
    <n v="74.89"/>
    <n v="4"/>
    <n v="14.978"/>
    <n v="314.53800000000001"/>
    <n v="43525"/>
    <n v="0.64722222222222225"/>
    <s v="Ewallet"/>
    <n v="299.56"/>
    <n v="4.7619047620000003"/>
    <n v="14.978"/>
    <n v="4.2"/>
  </r>
  <r>
    <s v="662-72-2873"/>
    <x v="0"/>
    <s v="Yangon"/>
    <s v="Normal"/>
    <x v="0"/>
    <x v="4"/>
    <n v="40.94"/>
    <n v="5"/>
    <n v="10.234999999999999"/>
    <n v="214.935"/>
    <n v="43471"/>
    <n v="0.58194444444444449"/>
    <s v="Ewallet"/>
    <n v="204.7"/>
    <n v="4.7619047620000003"/>
    <n v="10.234999999999999"/>
    <n v="9.9"/>
  </r>
  <r>
    <s v="525-88-7307"/>
    <x v="2"/>
    <s v="Mandalay"/>
    <s v="Member"/>
    <x v="1"/>
    <x v="3"/>
    <n v="75.819999999999993"/>
    <n v="1"/>
    <n v="3.7909999999999999"/>
    <n v="79.61099999999999"/>
    <n v="43496"/>
    <n v="0.55486111111111114"/>
    <s v="Cash"/>
    <n v="75.819999999999993"/>
    <n v="4.7619047620000003"/>
    <n v="3.7909999999999999"/>
    <n v="5.8"/>
  </r>
  <r>
    <s v="689-16-9784"/>
    <x v="1"/>
    <s v="Naypyitaw"/>
    <s v="Normal"/>
    <x v="1"/>
    <x v="4"/>
    <n v="46.77"/>
    <n v="6"/>
    <n v="14.031000000000001"/>
    <n v="294.65100000000001"/>
    <n v="43535"/>
    <n v="0.56736111111111109"/>
    <s v="Cash"/>
    <n v="280.62"/>
    <n v="4.7619047620000003"/>
    <n v="14.031000000000001"/>
    <n v="6"/>
  </r>
  <r>
    <s v="725-56-0833"/>
    <x v="0"/>
    <s v="Yangon"/>
    <s v="Normal"/>
    <x v="0"/>
    <x v="0"/>
    <n v="32.32"/>
    <n v="10"/>
    <n v="16.16"/>
    <n v="339.36"/>
    <n v="43516"/>
    <n v="0.7006944444444444"/>
    <s v="Credit card"/>
    <n v="323.2"/>
    <n v="4.7619047620000003"/>
    <n v="16.16"/>
    <n v="10"/>
  </r>
  <r>
    <s v="394-41-0748"/>
    <x v="1"/>
    <s v="Naypyitaw"/>
    <s v="Member"/>
    <x v="0"/>
    <x v="5"/>
    <n v="54.07"/>
    <n v="9"/>
    <n v="24.331499999999998"/>
    <n v="510.9615"/>
    <n v="43492"/>
    <n v="0.62152777777777779"/>
    <s v="Ewallet"/>
    <n v="486.63"/>
    <n v="4.7619047620000003"/>
    <n v="24.331499999999998"/>
    <n v="9.5"/>
  </r>
  <r>
    <s v="596-42-3999"/>
    <x v="2"/>
    <s v="Mandalay"/>
    <s v="Normal"/>
    <x v="1"/>
    <x v="4"/>
    <n v="18.22"/>
    <n v="7"/>
    <n v="6.3769999999999998"/>
    <n v="133.917"/>
    <n v="43534"/>
    <n v="0.58611111111111114"/>
    <s v="Credit card"/>
    <n v="127.54"/>
    <n v="4.7619047620000003"/>
    <n v="6.3769999999999998"/>
    <n v="6.6"/>
  </r>
  <r>
    <s v="541-89-9860"/>
    <x v="1"/>
    <s v="Naypyitaw"/>
    <s v="Member"/>
    <x v="0"/>
    <x v="5"/>
    <n v="80.48"/>
    <n v="3"/>
    <n v="12.071999999999999"/>
    <n v="253.512"/>
    <n v="43511"/>
    <n v="0.52152777777777781"/>
    <s v="Cash"/>
    <n v="241.44"/>
    <n v="4.7619047620000003"/>
    <n v="12.071999999999999"/>
    <n v="8.1"/>
  </r>
  <r>
    <s v="173-82-9529"/>
    <x v="2"/>
    <s v="Mandalay"/>
    <s v="Normal"/>
    <x v="0"/>
    <x v="5"/>
    <n v="37.950000000000003"/>
    <n v="10"/>
    <n v="18.975000000000001"/>
    <n v="398.47500000000002"/>
    <n v="43491"/>
    <n v="0.61875000000000002"/>
    <s v="Cash"/>
    <n v="379.5"/>
    <n v="4.7619047620000003"/>
    <n v="18.975000000000001"/>
    <n v="9.6999999999999993"/>
  </r>
  <r>
    <s v="563-36-9814"/>
    <x v="0"/>
    <s v="Yangon"/>
    <s v="Member"/>
    <x v="1"/>
    <x v="1"/>
    <n v="76.819999999999993"/>
    <n v="1"/>
    <n v="3.8410000000000002"/>
    <n v="80.660999999999987"/>
    <n v="43509"/>
    <n v="0.76874999999999993"/>
    <s v="Ewallet"/>
    <n v="76.819999999999993"/>
    <n v="4.7619047620000003"/>
    <n v="3.8410000000000002"/>
    <n v="7.2"/>
  </r>
  <r>
    <s v="308-47-4913"/>
    <x v="0"/>
    <s v="Yangon"/>
    <s v="Member"/>
    <x v="0"/>
    <x v="3"/>
    <n v="52.26"/>
    <n v="10"/>
    <n v="26.13"/>
    <n v="548.73"/>
    <n v="43533"/>
    <n v="0.53125"/>
    <s v="Credit card"/>
    <n v="522.6"/>
    <n v="4.7619047620000003"/>
    <n v="26.13"/>
    <n v="6.2"/>
  </r>
  <r>
    <s v="885-17-6250"/>
    <x v="0"/>
    <s v="Yangon"/>
    <s v="Normal"/>
    <x v="0"/>
    <x v="0"/>
    <n v="79.739999999999995"/>
    <n v="1"/>
    <n v="3.9870000000000001"/>
    <n v="83.72699999999999"/>
    <n v="43530"/>
    <n v="0.44166666666666665"/>
    <s v="Ewallet"/>
    <n v="79.739999999999995"/>
    <n v="4.7619047620000003"/>
    <n v="3.9870000000000001"/>
    <n v="7.3"/>
  </r>
  <r>
    <s v="726-27-2396"/>
    <x v="0"/>
    <s v="Yangon"/>
    <s v="Normal"/>
    <x v="0"/>
    <x v="0"/>
    <n v="77.5"/>
    <n v="5"/>
    <n v="19.375"/>
    <n v="406.875"/>
    <n v="43489"/>
    <n v="0.85833333333333339"/>
    <s v="Ewallet"/>
    <n v="387.5"/>
    <n v="4.7619047620000003"/>
    <n v="19.375"/>
    <n v="4.3"/>
  </r>
  <r>
    <s v="316-01-3952"/>
    <x v="0"/>
    <s v="Yangon"/>
    <s v="Normal"/>
    <x v="0"/>
    <x v="4"/>
    <n v="54.27"/>
    <n v="5"/>
    <n v="13.567500000000001"/>
    <n v="284.91750000000002"/>
    <n v="43537"/>
    <n v="0.59444444444444444"/>
    <s v="Ewallet"/>
    <n v="271.35000000000002"/>
    <n v="4.7619047620000003"/>
    <n v="13.567500000000001"/>
    <n v="4.5999999999999996"/>
  </r>
  <r>
    <s v="760-54-1821"/>
    <x v="2"/>
    <s v="Mandalay"/>
    <s v="Normal"/>
    <x v="1"/>
    <x v="2"/>
    <n v="13.59"/>
    <n v="9"/>
    <n v="6.1154999999999999"/>
    <n v="128.4255"/>
    <n v="43539"/>
    <n v="0.43472222222222223"/>
    <s v="Cash"/>
    <n v="122.31"/>
    <n v="4.7619047620000003"/>
    <n v="6.1154999999999999"/>
    <n v="5.8"/>
  </r>
  <r>
    <s v="793-10-3222"/>
    <x v="2"/>
    <s v="Mandalay"/>
    <s v="Member"/>
    <x v="0"/>
    <x v="0"/>
    <n v="41.06"/>
    <n v="6"/>
    <n v="12.318"/>
    <n v="258.678"/>
    <n v="43529"/>
    <n v="0.5625"/>
    <s v="Credit card"/>
    <n v="246.36"/>
    <n v="4.7619047620000003"/>
    <n v="12.318"/>
    <n v="8.3000000000000007"/>
  </r>
  <r>
    <s v="346-12-3257"/>
    <x v="2"/>
    <s v="Mandalay"/>
    <s v="Member"/>
    <x v="1"/>
    <x v="1"/>
    <n v="19.239999999999998"/>
    <n v="9"/>
    <n v="8.6579999999999995"/>
    <n v="181.81799999999998"/>
    <n v="43528"/>
    <n v="0.68611111111111101"/>
    <s v="Cash"/>
    <n v="173.16"/>
    <n v="4.7619047620000003"/>
    <n v="8.6579999999999995"/>
    <n v="8"/>
  </r>
  <r>
    <s v="110-05-6330"/>
    <x v="1"/>
    <s v="Naypyitaw"/>
    <s v="Normal"/>
    <x v="0"/>
    <x v="4"/>
    <n v="39.43"/>
    <n v="6"/>
    <n v="11.829000000000001"/>
    <n v="248.40899999999999"/>
    <n v="43549"/>
    <n v="0.84583333333333333"/>
    <s v="Credit card"/>
    <n v="236.58"/>
    <n v="4.7619047620000003"/>
    <n v="11.829000000000001"/>
    <n v="9.4"/>
  </r>
  <r>
    <s v="651-61-0874"/>
    <x v="1"/>
    <s v="Naypyitaw"/>
    <s v="Normal"/>
    <x v="1"/>
    <x v="2"/>
    <n v="46.22"/>
    <n v="4"/>
    <n v="9.2439999999999998"/>
    <n v="194.124"/>
    <n v="43536"/>
    <n v="0.83611111111111114"/>
    <s v="Credit card"/>
    <n v="184.88"/>
    <n v="4.7619047620000003"/>
    <n v="9.2439999999999998"/>
    <n v="6.2"/>
  </r>
  <r>
    <s v="236-86-3015"/>
    <x v="1"/>
    <s v="Naypyitaw"/>
    <s v="Member"/>
    <x v="1"/>
    <x v="2"/>
    <n v="13.98"/>
    <n v="1"/>
    <n v="0.69899999999999995"/>
    <n v="14.679"/>
    <n v="43500"/>
    <n v="0.56805555555555554"/>
    <s v="Ewallet"/>
    <n v="13.98"/>
    <n v="4.7619047620000003"/>
    <n v="0.69899999999999995"/>
    <n v="9.8000000000000007"/>
  </r>
  <r>
    <s v="831-64-0259"/>
    <x v="2"/>
    <s v="Mandalay"/>
    <s v="Normal"/>
    <x v="0"/>
    <x v="5"/>
    <n v="39.75"/>
    <n v="5"/>
    <n v="9.9375"/>
    <n v="208.6875"/>
    <n v="43518"/>
    <n v="0.4465277777777778"/>
    <s v="Ewallet"/>
    <n v="198.75"/>
    <n v="4.7619047620000003"/>
    <n v="9.9375"/>
    <n v="9.6"/>
  </r>
  <r>
    <s v="587-03-7455"/>
    <x v="1"/>
    <s v="Naypyitaw"/>
    <s v="Member"/>
    <x v="0"/>
    <x v="5"/>
    <n v="97.79"/>
    <n v="7"/>
    <n v="34.226500000000001"/>
    <n v="718.75650000000007"/>
    <n v="43512"/>
    <n v="0.72916666666666663"/>
    <s v="Ewallet"/>
    <n v="684.53"/>
    <n v="4.7619047620000003"/>
    <n v="34.226500000000001"/>
    <n v="4.9000000000000004"/>
  </r>
  <r>
    <s v="882-40-4577"/>
    <x v="0"/>
    <s v="Yangon"/>
    <s v="Member"/>
    <x v="1"/>
    <x v="3"/>
    <n v="67.260000000000005"/>
    <n v="4"/>
    <n v="13.452"/>
    <n v="282.49200000000002"/>
    <n v="43484"/>
    <n v="0.64444444444444449"/>
    <s v="Credit card"/>
    <n v="269.04000000000002"/>
    <n v="4.7619047620000003"/>
    <n v="13.452"/>
    <n v="8"/>
  </r>
  <r>
    <s v="732-67-5346"/>
    <x v="0"/>
    <s v="Yangon"/>
    <s v="Normal"/>
    <x v="1"/>
    <x v="4"/>
    <n v="13.79"/>
    <n v="5"/>
    <n v="3.4474999999999998"/>
    <n v="72.397499999999994"/>
    <n v="43476"/>
    <n v="0.79652777777777783"/>
    <s v="Credit card"/>
    <n v="68.95"/>
    <n v="4.7619047620000003"/>
    <n v="3.4474999999999998"/>
    <n v="7.8"/>
  </r>
  <r>
    <s v="725-32-9708"/>
    <x v="2"/>
    <s v="Mandalay"/>
    <s v="Member"/>
    <x v="0"/>
    <x v="5"/>
    <n v="68.709999999999994"/>
    <n v="4"/>
    <n v="13.742000000000001"/>
    <n v="288.58199999999999"/>
    <n v="43469"/>
    <n v="0.79236111111111107"/>
    <s v="Cash"/>
    <n v="274.83999999999997"/>
    <n v="4.7619047620000003"/>
    <n v="13.742000000000001"/>
    <n v="4.0999999999999996"/>
  </r>
  <r>
    <s v="256-08-8343"/>
    <x v="0"/>
    <s v="Yangon"/>
    <s v="Normal"/>
    <x v="0"/>
    <x v="2"/>
    <n v="56.53"/>
    <n v="4"/>
    <n v="11.305999999999999"/>
    <n v="237.42600000000002"/>
    <n v="43528"/>
    <n v="0.82500000000000007"/>
    <s v="Ewallet"/>
    <n v="226.12"/>
    <n v="4.7619047620000003"/>
    <n v="11.305999999999999"/>
    <n v="5.5"/>
  </r>
  <r>
    <s v="372-26-1506"/>
    <x v="1"/>
    <s v="Naypyitaw"/>
    <s v="Normal"/>
    <x v="0"/>
    <x v="5"/>
    <n v="23.82"/>
    <n v="5"/>
    <n v="5.9550000000000001"/>
    <n v="125.05499999999999"/>
    <n v="43493"/>
    <n v="0.80833333333333324"/>
    <s v="Ewallet"/>
    <n v="119.1"/>
    <n v="4.7619047620000003"/>
    <n v="5.9550000000000001"/>
    <n v="5.4"/>
  </r>
  <r>
    <s v="244-08-0162"/>
    <x v="2"/>
    <s v="Mandalay"/>
    <s v="Normal"/>
    <x v="0"/>
    <x v="0"/>
    <n v="34.21"/>
    <n v="10"/>
    <n v="17.105"/>
    <n v="359.20500000000004"/>
    <n v="43467"/>
    <n v="0.54166666666666663"/>
    <s v="Cash"/>
    <n v="342.1"/>
    <n v="4.7619047620000003"/>
    <n v="17.105"/>
    <n v="5.0999999999999996"/>
  </r>
  <r>
    <s v="569-71-4390"/>
    <x v="2"/>
    <s v="Mandalay"/>
    <s v="Normal"/>
    <x v="1"/>
    <x v="3"/>
    <n v="21.87"/>
    <n v="2"/>
    <n v="2.1869999999999998"/>
    <n v="45.927"/>
    <n v="43490"/>
    <n v="0.60347222222222219"/>
    <s v="Ewallet"/>
    <n v="43.74"/>
    <n v="4.7619047620000003"/>
    <n v="2.1869999999999998"/>
    <n v="6.9"/>
  </r>
  <r>
    <s v="132-23-6451"/>
    <x v="0"/>
    <s v="Yangon"/>
    <s v="Member"/>
    <x v="1"/>
    <x v="0"/>
    <n v="20.97"/>
    <n v="5"/>
    <n v="5.2424999999999997"/>
    <n v="110.0925"/>
    <n v="43469"/>
    <n v="0.55625000000000002"/>
    <s v="Cash"/>
    <n v="104.85"/>
    <n v="4.7619047620000003"/>
    <n v="5.2424999999999997"/>
    <n v="7.8"/>
  </r>
  <r>
    <s v="696-90-2548"/>
    <x v="0"/>
    <s v="Yangon"/>
    <s v="Normal"/>
    <x v="1"/>
    <x v="3"/>
    <n v="25.84"/>
    <n v="3"/>
    <n v="3.8759999999999999"/>
    <n v="81.396000000000001"/>
    <n v="43534"/>
    <n v="0.78819444444444453"/>
    <s v="Ewallet"/>
    <n v="77.52"/>
    <n v="4.7619047620000003"/>
    <n v="3.8759999999999999"/>
    <n v="6.6"/>
  </r>
  <r>
    <s v="472-15-9636"/>
    <x v="0"/>
    <s v="Yangon"/>
    <s v="Normal"/>
    <x v="1"/>
    <x v="2"/>
    <n v="50.93"/>
    <n v="8"/>
    <n v="20.372"/>
    <n v="427.81200000000001"/>
    <n v="43546"/>
    <n v="0.81666666666666676"/>
    <s v="Ewallet"/>
    <n v="407.44"/>
    <n v="4.7619047620000003"/>
    <n v="20.372"/>
    <n v="9.1999999999999993"/>
  </r>
  <r>
    <s v="268-03-6164"/>
    <x v="2"/>
    <s v="Mandalay"/>
    <s v="Normal"/>
    <x v="1"/>
    <x v="0"/>
    <n v="96.11"/>
    <n v="1"/>
    <n v="4.8055000000000003"/>
    <n v="100.91549999999999"/>
    <n v="43490"/>
    <n v="0.68611111111111101"/>
    <s v="Ewallet"/>
    <n v="96.11"/>
    <n v="4.7619047620000003"/>
    <n v="4.8055000000000003"/>
    <n v="7.8"/>
  </r>
  <r>
    <s v="750-57-9686"/>
    <x v="1"/>
    <s v="Naypyitaw"/>
    <s v="Normal"/>
    <x v="0"/>
    <x v="2"/>
    <n v="45.38"/>
    <n v="4"/>
    <n v="9.0760000000000005"/>
    <n v="190.596"/>
    <n v="43473"/>
    <n v="0.57500000000000007"/>
    <s v="Credit card"/>
    <n v="181.52"/>
    <n v="4.7619047620000003"/>
    <n v="9.0760000000000005"/>
    <n v="8.6999999999999993"/>
  </r>
  <r>
    <s v="186-09-3669"/>
    <x v="1"/>
    <s v="Naypyitaw"/>
    <s v="Member"/>
    <x v="0"/>
    <x v="0"/>
    <n v="81.510000000000005"/>
    <n v="1"/>
    <n v="4.0754999999999999"/>
    <n v="85.58550000000001"/>
    <n v="43487"/>
    <n v="0.45624999999999999"/>
    <s v="Ewallet"/>
    <n v="81.510000000000005"/>
    <n v="4.7619047620000003"/>
    <n v="4.0754999999999999"/>
    <n v="9.1999999999999993"/>
  </r>
  <r>
    <s v="848-07-1692"/>
    <x v="2"/>
    <s v="Mandalay"/>
    <s v="Normal"/>
    <x v="0"/>
    <x v="0"/>
    <n v="57.22"/>
    <n v="2"/>
    <n v="5.7220000000000004"/>
    <n v="120.16199999999999"/>
    <n v="43477"/>
    <n v="0.71736111111111101"/>
    <s v="Ewallet"/>
    <n v="114.44"/>
    <n v="4.7619047620000003"/>
    <n v="5.7220000000000004"/>
    <n v="8.3000000000000007"/>
  </r>
  <r>
    <s v="745-71-3520"/>
    <x v="0"/>
    <s v="Yangon"/>
    <s v="Member"/>
    <x v="0"/>
    <x v="1"/>
    <n v="25.22"/>
    <n v="7"/>
    <n v="8.827"/>
    <n v="185.36699999999999"/>
    <n v="43500"/>
    <n v="0.43263888888888885"/>
    <s v="Cash"/>
    <n v="176.54"/>
    <n v="4.7619047620000003"/>
    <n v="8.827"/>
    <n v="8.1999999999999993"/>
  </r>
  <r>
    <s v="266-76-6436"/>
    <x v="1"/>
    <s v="Naypyitaw"/>
    <s v="Member"/>
    <x v="0"/>
    <x v="4"/>
    <n v="38.6"/>
    <n v="3"/>
    <n v="5.79"/>
    <n v="121.59000000000002"/>
    <n v="43552"/>
    <n v="0.58124999999999993"/>
    <s v="Ewallet"/>
    <n v="115.8"/>
    <n v="4.7619047620000003"/>
    <n v="5.79"/>
    <n v="7.5"/>
  </r>
  <r>
    <s v="740-22-2500"/>
    <x v="1"/>
    <s v="Naypyitaw"/>
    <s v="Normal"/>
    <x v="0"/>
    <x v="1"/>
    <n v="84.05"/>
    <n v="3"/>
    <n v="12.6075"/>
    <n v="264.75749999999999"/>
    <n v="43488"/>
    <n v="0.56180555555555556"/>
    <s v="Cash"/>
    <n v="252.15"/>
    <n v="4.7619047620000003"/>
    <n v="12.6075"/>
    <n v="9.8000000000000007"/>
  </r>
  <r>
    <s v="271-88-8734"/>
    <x v="1"/>
    <s v="Naypyitaw"/>
    <s v="Member"/>
    <x v="0"/>
    <x v="5"/>
    <n v="97.21"/>
    <n v="10"/>
    <n v="48.604999999999997"/>
    <n v="1020.7049999999999"/>
    <n v="43504"/>
    <n v="0.54166666666666663"/>
    <s v="Credit card"/>
    <n v="972.1"/>
    <n v="4.7619047620000003"/>
    <n v="48.604999999999997"/>
    <n v="8.6999999999999993"/>
  </r>
  <r>
    <s v="301-81-8610"/>
    <x v="2"/>
    <s v="Mandalay"/>
    <s v="Member"/>
    <x v="1"/>
    <x v="5"/>
    <n v="25.42"/>
    <n v="8"/>
    <n v="10.167999999999999"/>
    <n v="213.52800000000002"/>
    <n v="43543"/>
    <n v="0.8208333333333333"/>
    <s v="Credit card"/>
    <n v="203.36"/>
    <n v="4.7619047620000003"/>
    <n v="10.167999999999999"/>
    <n v="6.7"/>
  </r>
  <r>
    <s v="489-64-4354"/>
    <x v="1"/>
    <s v="Naypyitaw"/>
    <s v="Normal"/>
    <x v="1"/>
    <x v="5"/>
    <n v="16.28"/>
    <n v="1"/>
    <n v="0.81399999999999995"/>
    <n v="17.094000000000001"/>
    <n v="43533"/>
    <n v="0.65"/>
    <s v="Cash"/>
    <n v="16.28"/>
    <n v="4.7619047620000003"/>
    <n v="0.81399999999999995"/>
    <n v="5"/>
  </r>
  <r>
    <s v="198-84-7132"/>
    <x v="2"/>
    <s v="Mandalay"/>
    <s v="Member"/>
    <x v="1"/>
    <x v="5"/>
    <n v="40.61"/>
    <n v="9"/>
    <n v="18.2745"/>
    <n v="383.7645"/>
    <n v="43467"/>
    <n v="0.56944444444444442"/>
    <s v="Cash"/>
    <n v="365.49"/>
    <n v="4.7619047620000003"/>
    <n v="18.2745"/>
    <n v="7"/>
  </r>
  <r>
    <s v="269-10-8440"/>
    <x v="0"/>
    <s v="Yangon"/>
    <s v="Member"/>
    <x v="1"/>
    <x v="0"/>
    <n v="53.17"/>
    <n v="7"/>
    <n v="18.609500000000001"/>
    <n v="390.79950000000002"/>
    <n v="43486"/>
    <n v="0.75069444444444444"/>
    <s v="Cash"/>
    <n v="372.19"/>
    <n v="4.7619047620000003"/>
    <n v="18.609500000000001"/>
    <n v="8.9"/>
  </r>
  <r>
    <s v="650-98-6268"/>
    <x v="2"/>
    <s v="Mandalay"/>
    <s v="Member"/>
    <x v="0"/>
    <x v="4"/>
    <n v="20.87"/>
    <n v="3"/>
    <n v="3.1305000000000001"/>
    <n v="65.740499999999997"/>
    <n v="43544"/>
    <n v="0.57847222222222217"/>
    <s v="Credit card"/>
    <n v="62.61"/>
    <n v="4.7619047620000003"/>
    <n v="3.1305000000000001"/>
    <n v="8"/>
  </r>
  <r>
    <s v="741-73-3559"/>
    <x v="2"/>
    <s v="Mandalay"/>
    <s v="Normal"/>
    <x v="1"/>
    <x v="3"/>
    <n v="67.27"/>
    <n v="5"/>
    <n v="16.817499999999999"/>
    <n v="353.16749999999996"/>
    <n v="43523"/>
    <n v="0.7270833333333333"/>
    <s v="Cash"/>
    <n v="336.35"/>
    <n v="4.7619047620000003"/>
    <n v="16.817499999999999"/>
    <n v="6.9"/>
  </r>
  <r>
    <s v="325-77-6186"/>
    <x v="0"/>
    <s v="Yangon"/>
    <s v="Member"/>
    <x v="0"/>
    <x v="2"/>
    <n v="90.65"/>
    <n v="10"/>
    <n v="45.325000000000003"/>
    <n v="951.82500000000005"/>
    <n v="43532"/>
    <n v="0.45347222222222222"/>
    <s v="Ewallet"/>
    <n v="906.5"/>
    <n v="4.7619047620000003"/>
    <n v="45.325000000000003"/>
    <n v="7.3"/>
  </r>
  <r>
    <s v="286-75-7818"/>
    <x v="2"/>
    <s v="Mandalay"/>
    <s v="Normal"/>
    <x v="1"/>
    <x v="5"/>
    <n v="69.08"/>
    <n v="2"/>
    <n v="6.9080000000000004"/>
    <n v="145.06799999999998"/>
    <n v="43496"/>
    <n v="0.82500000000000007"/>
    <s v="Credit card"/>
    <n v="138.16"/>
    <n v="4.7619047620000003"/>
    <n v="6.9080000000000004"/>
    <n v="6.9"/>
  </r>
  <r>
    <s v="574-57-9721"/>
    <x v="1"/>
    <s v="Naypyitaw"/>
    <s v="Normal"/>
    <x v="1"/>
    <x v="4"/>
    <n v="43.27"/>
    <n v="2"/>
    <n v="4.327"/>
    <n v="90.867000000000004"/>
    <n v="43532"/>
    <n v="0.70347222222222217"/>
    <s v="Ewallet"/>
    <n v="86.54"/>
    <n v="4.7619047620000003"/>
    <n v="4.327"/>
    <n v="5.7"/>
  </r>
  <r>
    <s v="459-50-7686"/>
    <x v="0"/>
    <s v="Yangon"/>
    <s v="Normal"/>
    <x v="0"/>
    <x v="1"/>
    <n v="23.46"/>
    <n v="6"/>
    <n v="7.0380000000000003"/>
    <n v="147.798"/>
    <n v="43478"/>
    <n v="0.80138888888888893"/>
    <s v="Ewallet"/>
    <n v="140.76"/>
    <n v="4.7619047620000003"/>
    <n v="7.0380000000000003"/>
    <n v="6.4"/>
  </r>
  <r>
    <s v="616-87-0016"/>
    <x v="2"/>
    <s v="Mandalay"/>
    <s v="Normal"/>
    <x v="1"/>
    <x v="5"/>
    <n v="95.54"/>
    <n v="7"/>
    <n v="33.439"/>
    <n v="702.21900000000005"/>
    <n v="43533"/>
    <n v="0.60833333333333328"/>
    <s v="Credit card"/>
    <n v="668.78"/>
    <n v="4.7619047620000003"/>
    <n v="33.439"/>
    <n v="9.6"/>
  </r>
  <r>
    <s v="837-55-7229"/>
    <x v="2"/>
    <s v="Mandalay"/>
    <s v="Normal"/>
    <x v="0"/>
    <x v="5"/>
    <n v="47.44"/>
    <n v="1"/>
    <n v="2.3719999999999999"/>
    <n v="49.811999999999998"/>
    <n v="43518"/>
    <n v="0.7631944444444444"/>
    <s v="Credit card"/>
    <n v="47.44"/>
    <n v="4.7619047620000003"/>
    <n v="2.3719999999999999"/>
    <n v="6.8"/>
  </r>
  <r>
    <s v="751-69-0068"/>
    <x v="1"/>
    <s v="Naypyitaw"/>
    <s v="Normal"/>
    <x v="1"/>
    <x v="3"/>
    <n v="99.24"/>
    <n v="9"/>
    <n v="44.658000000000001"/>
    <n v="937.81799999999998"/>
    <n v="43543"/>
    <n v="0.79791666666666661"/>
    <s v="Ewallet"/>
    <n v="893.16"/>
    <n v="4.7619047620000003"/>
    <n v="44.658000000000001"/>
    <n v="9"/>
  </r>
  <r>
    <s v="257-73-1380"/>
    <x v="1"/>
    <s v="Naypyitaw"/>
    <s v="Member"/>
    <x v="1"/>
    <x v="3"/>
    <n v="82.93"/>
    <n v="4"/>
    <n v="16.585999999999999"/>
    <n v="348.30600000000004"/>
    <n v="43485"/>
    <n v="0.70208333333333339"/>
    <s v="Ewallet"/>
    <n v="331.72"/>
    <n v="4.7619047620000003"/>
    <n v="16.585999999999999"/>
    <n v="9.6"/>
  </r>
  <r>
    <s v="345-08-4992"/>
    <x v="0"/>
    <s v="Yangon"/>
    <s v="Normal"/>
    <x v="1"/>
    <x v="2"/>
    <n v="33.99"/>
    <n v="6"/>
    <n v="10.196999999999999"/>
    <n v="214.137"/>
    <n v="43532"/>
    <n v="0.65069444444444446"/>
    <s v="Credit card"/>
    <n v="203.94"/>
    <n v="4.7619047620000003"/>
    <n v="10.196999999999999"/>
    <n v="7.7"/>
  </r>
  <r>
    <s v="549-96-4200"/>
    <x v="1"/>
    <s v="Naypyitaw"/>
    <s v="Member"/>
    <x v="1"/>
    <x v="4"/>
    <n v="17.04"/>
    <n v="4"/>
    <n v="3.4079999999999999"/>
    <n v="71.567999999999998"/>
    <n v="43532"/>
    <n v="0.84375"/>
    <s v="Ewallet"/>
    <n v="68.16"/>
    <n v="4.7619047620000003"/>
    <n v="3.4079999999999999"/>
    <n v="7"/>
  </r>
  <r>
    <s v="810-60-6344"/>
    <x v="1"/>
    <s v="Naypyitaw"/>
    <s v="Normal"/>
    <x v="0"/>
    <x v="1"/>
    <n v="40.86"/>
    <n v="8"/>
    <n v="16.344000000000001"/>
    <n v="343.22399999999999"/>
    <n v="43503"/>
    <n v="0.60972222222222217"/>
    <s v="Credit card"/>
    <n v="326.88"/>
    <n v="4.7619047620000003"/>
    <n v="16.344000000000001"/>
    <n v="6.5"/>
  </r>
  <r>
    <s v="450-28-2866"/>
    <x v="1"/>
    <s v="Naypyitaw"/>
    <s v="Member"/>
    <x v="1"/>
    <x v="4"/>
    <n v="17.440000000000001"/>
    <n v="5"/>
    <n v="4.3600000000000003"/>
    <n v="91.56"/>
    <n v="43480"/>
    <n v="0.80902777777777779"/>
    <s v="Cash"/>
    <n v="87.2"/>
    <n v="4.7619047620000003"/>
    <n v="4.3600000000000003"/>
    <n v="8.1"/>
  </r>
  <r>
    <s v="394-30-3170"/>
    <x v="2"/>
    <s v="Mandalay"/>
    <s v="Member"/>
    <x v="0"/>
    <x v="3"/>
    <n v="88.43"/>
    <n v="8"/>
    <n v="35.372"/>
    <n v="742.81200000000001"/>
    <n v="43546"/>
    <n v="0.81597222222222221"/>
    <s v="Credit card"/>
    <n v="707.44"/>
    <n v="4.7619047620000003"/>
    <n v="35.372"/>
    <n v="4.3"/>
  </r>
  <r>
    <s v="138-17-5109"/>
    <x v="0"/>
    <s v="Yangon"/>
    <s v="Member"/>
    <x v="0"/>
    <x v="2"/>
    <n v="89.21"/>
    <n v="9"/>
    <n v="40.144500000000001"/>
    <n v="843.03449999999998"/>
    <n v="43480"/>
    <n v="0.65416666666666667"/>
    <s v="Credit card"/>
    <n v="802.89"/>
    <n v="4.7619047620000003"/>
    <n v="40.144500000000001"/>
    <n v="6.5"/>
  </r>
  <r>
    <s v="192-98-7397"/>
    <x v="1"/>
    <s v="Naypyitaw"/>
    <s v="Normal"/>
    <x v="1"/>
    <x v="5"/>
    <n v="12.78"/>
    <n v="1"/>
    <n v="0.63900000000000001"/>
    <n v="13.418999999999999"/>
    <n v="43473"/>
    <n v="0.59097222222222223"/>
    <s v="Ewallet"/>
    <n v="12.78"/>
    <n v="4.7619047620000003"/>
    <n v="0.63900000000000001"/>
    <n v="9.5"/>
  </r>
  <r>
    <s v="301-11-9629"/>
    <x v="0"/>
    <s v="Yangon"/>
    <s v="Normal"/>
    <x v="0"/>
    <x v="3"/>
    <n v="19.100000000000001"/>
    <n v="7"/>
    <n v="6.6849999999999996"/>
    <n v="140.38500000000002"/>
    <n v="43480"/>
    <n v="0.4465277777777778"/>
    <s v="Cash"/>
    <n v="133.69999999999999"/>
    <n v="4.7619047620000003"/>
    <n v="6.6849999999999996"/>
    <n v="9.6999999999999993"/>
  </r>
  <r>
    <s v="390-80-5128"/>
    <x v="2"/>
    <s v="Mandalay"/>
    <s v="Member"/>
    <x v="0"/>
    <x v="0"/>
    <n v="19.149999999999999"/>
    <n v="1"/>
    <n v="0.95750000000000002"/>
    <n v="20.107499999999998"/>
    <n v="43493"/>
    <n v="0.74861111111111101"/>
    <s v="Credit card"/>
    <n v="19.149999999999999"/>
    <n v="4.7619047620000003"/>
    <n v="0.95750000000000002"/>
    <n v="9.5"/>
  </r>
  <r>
    <s v="235-46-8343"/>
    <x v="1"/>
    <s v="Naypyitaw"/>
    <s v="Member"/>
    <x v="1"/>
    <x v="4"/>
    <n v="27.66"/>
    <n v="10"/>
    <n v="13.83"/>
    <n v="290.43"/>
    <n v="43510"/>
    <n v="0.47638888888888892"/>
    <s v="Credit card"/>
    <n v="276.60000000000002"/>
    <n v="4.7619047620000003"/>
    <n v="13.83"/>
    <n v="8.9"/>
  </r>
  <r>
    <s v="453-12-7053"/>
    <x v="1"/>
    <s v="Naypyitaw"/>
    <s v="Normal"/>
    <x v="1"/>
    <x v="5"/>
    <n v="45.74"/>
    <n v="3"/>
    <n v="6.8609999999999998"/>
    <n v="144.08099999999999"/>
    <n v="43534"/>
    <n v="0.73472222222222217"/>
    <s v="Credit card"/>
    <n v="137.22"/>
    <n v="4.7619047620000003"/>
    <n v="6.8609999999999998"/>
    <n v="6.5"/>
  </r>
  <r>
    <s v="296-11-7041"/>
    <x v="2"/>
    <s v="Mandalay"/>
    <s v="Member"/>
    <x v="0"/>
    <x v="0"/>
    <n v="27.07"/>
    <n v="1"/>
    <n v="1.3534999999999999"/>
    <n v="28.423500000000001"/>
    <n v="43477"/>
    <n v="0.83819444444444446"/>
    <s v="Credit card"/>
    <n v="27.07"/>
    <n v="4.7619047620000003"/>
    <n v="1.3534999999999999"/>
    <n v="5.3"/>
  </r>
  <r>
    <s v="449-27-2918"/>
    <x v="2"/>
    <s v="Mandalay"/>
    <s v="Member"/>
    <x v="0"/>
    <x v="3"/>
    <n v="39.119999999999997"/>
    <n v="1"/>
    <n v="1.956"/>
    <n v="41.076000000000001"/>
    <n v="43550"/>
    <n v="0.4597222222222222"/>
    <s v="Credit card"/>
    <n v="39.119999999999997"/>
    <n v="4.7619047620000003"/>
    <n v="1.956"/>
    <n v="9.6"/>
  </r>
  <r>
    <s v="891-01-7034"/>
    <x v="2"/>
    <s v="Mandalay"/>
    <s v="Normal"/>
    <x v="0"/>
    <x v="1"/>
    <n v="74.709999999999994"/>
    <n v="6"/>
    <n v="22.413"/>
    <n v="470.673"/>
    <n v="43466"/>
    <n v="0.79652777777777783"/>
    <s v="Cash"/>
    <n v="448.26"/>
    <n v="4.7619047620000003"/>
    <n v="22.413"/>
    <n v="6.7"/>
  </r>
  <r>
    <s v="744-09-5786"/>
    <x v="2"/>
    <s v="Mandalay"/>
    <s v="Normal"/>
    <x v="1"/>
    <x v="1"/>
    <n v="22.01"/>
    <n v="6"/>
    <n v="6.6029999999999998"/>
    <n v="138.66300000000001"/>
    <n v="43467"/>
    <n v="0.78472222222222221"/>
    <s v="Cash"/>
    <n v="132.06"/>
    <n v="4.7619047620000003"/>
    <n v="6.6029999999999998"/>
    <n v="7.6"/>
  </r>
  <r>
    <s v="727-17-0390"/>
    <x v="0"/>
    <s v="Yangon"/>
    <s v="Normal"/>
    <x v="0"/>
    <x v="4"/>
    <n v="63.61"/>
    <n v="5"/>
    <n v="15.9025"/>
    <n v="333.95249999999999"/>
    <n v="43540"/>
    <n v="0.52986111111111112"/>
    <s v="Ewallet"/>
    <n v="318.05"/>
    <n v="4.7619047620000003"/>
    <n v="15.9025"/>
    <n v="4.8"/>
  </r>
  <r>
    <s v="568-88-3448"/>
    <x v="0"/>
    <s v="Yangon"/>
    <s v="Normal"/>
    <x v="1"/>
    <x v="0"/>
    <n v="25"/>
    <n v="1"/>
    <n v="1.25"/>
    <n v="26.25"/>
    <n v="43527"/>
    <n v="0.63124999999999998"/>
    <s v="Ewallet"/>
    <n v="25"/>
    <n v="4.7619047620000003"/>
    <n v="1.25"/>
    <n v="5.5"/>
  </r>
  <r>
    <s v="187-83-5490"/>
    <x v="0"/>
    <s v="Yangon"/>
    <s v="Member"/>
    <x v="1"/>
    <x v="1"/>
    <n v="20.77"/>
    <n v="4"/>
    <n v="4.1539999999999999"/>
    <n v="87.233999999999995"/>
    <n v="43496"/>
    <n v="0.57430555555555551"/>
    <s v="Cash"/>
    <n v="83.08"/>
    <n v="4.7619047620000003"/>
    <n v="4.1539999999999999"/>
    <n v="4.7"/>
  </r>
  <r>
    <s v="767-54-1907"/>
    <x v="2"/>
    <s v="Mandalay"/>
    <s v="Member"/>
    <x v="0"/>
    <x v="5"/>
    <n v="29.56"/>
    <n v="5"/>
    <n v="7.39"/>
    <n v="155.18999999999997"/>
    <n v="43509"/>
    <n v="0.70763888888888893"/>
    <s v="Cash"/>
    <n v="147.80000000000001"/>
    <n v="4.7619047620000003"/>
    <n v="7.39"/>
    <n v="6.9"/>
  </r>
  <r>
    <s v="710-46-4433"/>
    <x v="2"/>
    <s v="Mandalay"/>
    <s v="Member"/>
    <x v="0"/>
    <x v="4"/>
    <n v="77.400000000000006"/>
    <n v="9"/>
    <n v="34.83"/>
    <n v="731.43000000000006"/>
    <n v="43511"/>
    <n v="0.59375"/>
    <s v="Credit card"/>
    <n v="696.6"/>
    <n v="4.7619047620000003"/>
    <n v="34.83"/>
    <n v="4.5"/>
  </r>
  <r>
    <s v="533-33-5337"/>
    <x v="2"/>
    <s v="Mandalay"/>
    <s v="Normal"/>
    <x v="1"/>
    <x v="1"/>
    <n v="79.39"/>
    <n v="10"/>
    <n v="39.695"/>
    <n v="833.59500000000003"/>
    <n v="43503"/>
    <n v="0.85"/>
    <s v="Cash"/>
    <n v="793.9"/>
    <n v="4.7619047620000003"/>
    <n v="39.695"/>
    <n v="6.2"/>
  </r>
  <r>
    <s v="325-90-8763"/>
    <x v="1"/>
    <s v="Naypyitaw"/>
    <s v="Member"/>
    <x v="0"/>
    <x v="1"/>
    <n v="46.57"/>
    <n v="10"/>
    <n v="23.285"/>
    <n v="488.98500000000001"/>
    <n v="43492"/>
    <n v="0.58194444444444449"/>
    <s v="Cash"/>
    <n v="465.7"/>
    <n v="4.7619047620000003"/>
    <n v="23.285"/>
    <n v="7.6"/>
  </r>
  <r>
    <s v="729-46-7422"/>
    <x v="1"/>
    <s v="Naypyitaw"/>
    <s v="Normal"/>
    <x v="1"/>
    <x v="4"/>
    <n v="35.89"/>
    <n v="1"/>
    <n v="1.7945"/>
    <n v="37.6845"/>
    <n v="43519"/>
    <n v="0.70277777777777783"/>
    <s v="Credit card"/>
    <n v="35.89"/>
    <n v="4.7619047620000003"/>
    <n v="1.7945"/>
    <n v="7.9"/>
  </r>
  <r>
    <s v="639-76-1242"/>
    <x v="1"/>
    <s v="Naypyitaw"/>
    <s v="Normal"/>
    <x v="1"/>
    <x v="4"/>
    <n v="40.520000000000003"/>
    <n v="5"/>
    <n v="10.130000000000001"/>
    <n v="212.73000000000002"/>
    <n v="43499"/>
    <n v="0.6381944444444444"/>
    <s v="Cash"/>
    <n v="202.6"/>
    <n v="4.7619047620000003"/>
    <n v="10.130000000000001"/>
    <n v="4.5"/>
  </r>
  <r>
    <s v="234-03-4040"/>
    <x v="2"/>
    <s v="Mandalay"/>
    <s v="Member"/>
    <x v="0"/>
    <x v="4"/>
    <n v="73.05"/>
    <n v="10"/>
    <n v="36.524999999999999"/>
    <n v="767.02499999999998"/>
    <n v="43527"/>
    <n v="0.51736111111111105"/>
    <s v="Credit card"/>
    <n v="730.5"/>
    <n v="4.7619047620000003"/>
    <n v="36.524999999999999"/>
    <n v="8.6999999999999993"/>
  </r>
  <r>
    <s v="326-71-2155"/>
    <x v="1"/>
    <s v="Naypyitaw"/>
    <s v="Normal"/>
    <x v="0"/>
    <x v="3"/>
    <n v="73.95"/>
    <n v="4"/>
    <n v="14.79"/>
    <n v="310.59000000000003"/>
    <n v="43499"/>
    <n v="0.41805555555555557"/>
    <s v="Cash"/>
    <n v="295.8"/>
    <n v="4.7619047620000003"/>
    <n v="14.79"/>
    <n v="6.1"/>
  </r>
  <r>
    <s v="320-32-8842"/>
    <x v="1"/>
    <s v="Naypyitaw"/>
    <s v="Member"/>
    <x v="0"/>
    <x v="4"/>
    <n v="22.62"/>
    <n v="1"/>
    <n v="1.131"/>
    <n v="23.751000000000001"/>
    <n v="43541"/>
    <n v="0.79027777777777775"/>
    <s v="Cash"/>
    <n v="22.62"/>
    <n v="4.7619047620000003"/>
    <n v="1.131"/>
    <n v="6.4"/>
  </r>
  <r>
    <s v="470-32-9057"/>
    <x v="0"/>
    <s v="Yangon"/>
    <s v="Member"/>
    <x v="1"/>
    <x v="4"/>
    <n v="51.34"/>
    <n v="5"/>
    <n v="12.835000000000001"/>
    <n v="269.53500000000003"/>
    <n v="43552"/>
    <n v="0.64652777777777781"/>
    <s v="Credit card"/>
    <n v="256.7"/>
    <n v="4.7619047620000003"/>
    <n v="12.835000000000001"/>
    <n v="9.1"/>
  </r>
  <r>
    <s v="878-30-2331"/>
    <x v="1"/>
    <s v="Naypyitaw"/>
    <s v="Member"/>
    <x v="0"/>
    <x v="3"/>
    <n v="54.55"/>
    <n v="10"/>
    <n v="27.274999999999999"/>
    <n v="572.77499999999998"/>
    <n v="43526"/>
    <n v="0.47361111111111115"/>
    <s v="Credit card"/>
    <n v="545.5"/>
    <n v="4.7619047620000003"/>
    <n v="27.274999999999999"/>
    <n v="7.1"/>
  </r>
  <r>
    <s v="440-59-5691"/>
    <x v="1"/>
    <s v="Naypyitaw"/>
    <s v="Member"/>
    <x v="0"/>
    <x v="0"/>
    <n v="37.15"/>
    <n v="7"/>
    <n v="13.0025"/>
    <n v="273.05250000000001"/>
    <n v="43504"/>
    <n v="0.54999999999999993"/>
    <s v="Credit card"/>
    <n v="260.05"/>
    <n v="4.7619047620000003"/>
    <n v="13.0025"/>
    <n v="7.7"/>
  </r>
  <r>
    <s v="554-53-3790"/>
    <x v="2"/>
    <s v="Mandalay"/>
    <s v="Normal"/>
    <x v="1"/>
    <x v="3"/>
    <n v="37.020000000000003"/>
    <n v="6"/>
    <n v="11.106"/>
    <n v="233.226"/>
    <n v="43546"/>
    <n v="0.7729166666666667"/>
    <s v="Cash"/>
    <n v="222.12"/>
    <n v="4.7619047620000003"/>
    <n v="11.106"/>
    <n v="4.5"/>
  </r>
  <r>
    <s v="746-19-0921"/>
    <x v="1"/>
    <s v="Naypyitaw"/>
    <s v="Normal"/>
    <x v="1"/>
    <x v="4"/>
    <n v="21.58"/>
    <n v="1"/>
    <n v="1.079"/>
    <n v="22.658999999999999"/>
    <n v="43505"/>
    <n v="0.41805555555555557"/>
    <s v="Ewallet"/>
    <n v="21.58"/>
    <n v="4.7619047620000003"/>
    <n v="1.079"/>
    <n v="7.2"/>
  </r>
  <r>
    <s v="233-34-0817"/>
    <x v="1"/>
    <s v="Naypyitaw"/>
    <s v="Member"/>
    <x v="0"/>
    <x v="1"/>
    <n v="98.84"/>
    <n v="1"/>
    <n v="4.9420000000000002"/>
    <n v="103.78200000000001"/>
    <n v="43511"/>
    <n v="0.47291666666666665"/>
    <s v="Cash"/>
    <n v="98.84"/>
    <n v="4.7619047620000003"/>
    <n v="4.9420000000000002"/>
    <n v="8.4"/>
  </r>
  <r>
    <s v="767-05-1286"/>
    <x v="1"/>
    <s v="Naypyitaw"/>
    <s v="Member"/>
    <x v="0"/>
    <x v="2"/>
    <n v="83.77"/>
    <n v="6"/>
    <n v="25.131"/>
    <n v="527.75099999999998"/>
    <n v="43488"/>
    <n v="0.50694444444444442"/>
    <s v="Ewallet"/>
    <n v="502.62"/>
    <n v="4.7619047620000003"/>
    <n v="25.131"/>
    <n v="5.4"/>
  </r>
  <r>
    <s v="340-21-9136"/>
    <x v="0"/>
    <s v="Yangon"/>
    <s v="Member"/>
    <x v="0"/>
    <x v="3"/>
    <n v="40.049999999999997"/>
    <n v="4"/>
    <n v="8.01"/>
    <n v="168.20999999999998"/>
    <n v="43490"/>
    <n v="0.4861111111111111"/>
    <s v="Cash"/>
    <n v="160.19999999999999"/>
    <n v="4.7619047620000003"/>
    <n v="8.01"/>
    <n v="9.6999999999999993"/>
  </r>
  <r>
    <s v="405-31-3305"/>
    <x v="0"/>
    <s v="Yangon"/>
    <s v="Member"/>
    <x v="1"/>
    <x v="5"/>
    <n v="43.13"/>
    <n v="10"/>
    <n v="21.565000000000001"/>
    <n v="452.86500000000001"/>
    <n v="43498"/>
    <n v="0.7715277777777777"/>
    <s v="Credit card"/>
    <n v="431.3"/>
    <n v="4.7619047620000003"/>
    <n v="21.565000000000001"/>
    <n v="5.5"/>
  </r>
  <r>
    <s v="731-59-7531"/>
    <x v="2"/>
    <s v="Mandalay"/>
    <s v="Member"/>
    <x v="1"/>
    <x v="0"/>
    <n v="72.569999999999993"/>
    <n v="8"/>
    <n v="29.027999999999999"/>
    <n v="609.58799999999997"/>
    <n v="43554"/>
    <n v="0.74861111111111101"/>
    <s v="Cash"/>
    <n v="580.55999999999995"/>
    <n v="4.7619047620000003"/>
    <n v="29.027999999999999"/>
    <n v="4.5999999999999996"/>
  </r>
  <r>
    <s v="676-39-6028"/>
    <x v="0"/>
    <s v="Yangon"/>
    <s v="Member"/>
    <x v="0"/>
    <x v="1"/>
    <n v="64.44"/>
    <n v="5"/>
    <n v="16.11"/>
    <n v="338.31"/>
    <n v="43554"/>
    <n v="0.71111111111111114"/>
    <s v="Cash"/>
    <n v="322.2"/>
    <n v="4.7619047620000003"/>
    <n v="16.11"/>
    <n v="6.6"/>
  </r>
  <r>
    <s v="502-05-1910"/>
    <x v="0"/>
    <s v="Yangon"/>
    <s v="Normal"/>
    <x v="1"/>
    <x v="0"/>
    <n v="65.180000000000007"/>
    <n v="3"/>
    <n v="9.7769999999999992"/>
    <n v="205.31700000000001"/>
    <n v="43521"/>
    <n v="0.85763888888888884"/>
    <s v="Credit card"/>
    <n v="195.54"/>
    <n v="4.7619047620000003"/>
    <n v="9.7769999999999992"/>
    <n v="6.3"/>
  </r>
  <r>
    <s v="485-30-8700"/>
    <x v="0"/>
    <s v="Yangon"/>
    <s v="Normal"/>
    <x v="0"/>
    <x v="3"/>
    <n v="33.26"/>
    <n v="5"/>
    <n v="8.3149999999999995"/>
    <n v="174.61499999999998"/>
    <n v="43542"/>
    <n v="0.67361111111111116"/>
    <s v="Credit card"/>
    <n v="166.3"/>
    <n v="4.7619047620000003"/>
    <n v="8.3149999999999995"/>
    <n v="4.2"/>
  </r>
  <r>
    <s v="598-47-9715"/>
    <x v="1"/>
    <s v="Naypyitaw"/>
    <s v="Normal"/>
    <x v="1"/>
    <x v="1"/>
    <n v="84.07"/>
    <n v="4"/>
    <n v="16.814"/>
    <n v="353.09399999999999"/>
    <n v="43531"/>
    <n v="0.70416666666666661"/>
    <s v="Ewallet"/>
    <n v="336.28"/>
    <n v="4.7619047620000003"/>
    <n v="16.814"/>
    <n v="4.4000000000000004"/>
  </r>
  <r>
    <s v="701-69-8742"/>
    <x v="2"/>
    <s v="Mandalay"/>
    <s v="Normal"/>
    <x v="1"/>
    <x v="3"/>
    <n v="34.369999999999997"/>
    <n v="10"/>
    <n v="17.184999999999999"/>
    <n v="360.88499999999999"/>
    <n v="43540"/>
    <n v="0.42430555555555555"/>
    <s v="Ewallet"/>
    <n v="343.7"/>
    <n v="4.7619047620000003"/>
    <n v="17.184999999999999"/>
    <n v="6.7"/>
  </r>
  <r>
    <s v="575-67-1508"/>
    <x v="0"/>
    <s v="Yangon"/>
    <s v="Normal"/>
    <x v="1"/>
    <x v="1"/>
    <n v="38.6"/>
    <n v="1"/>
    <n v="1.93"/>
    <n v="40.53"/>
    <n v="43494"/>
    <n v="0.47638888888888892"/>
    <s v="Ewallet"/>
    <n v="38.6"/>
    <n v="4.7619047620000003"/>
    <n v="1.93"/>
    <n v="6.7"/>
  </r>
  <r>
    <s v="541-08-3113"/>
    <x v="1"/>
    <s v="Naypyitaw"/>
    <s v="Normal"/>
    <x v="1"/>
    <x v="4"/>
    <n v="65.97"/>
    <n v="8"/>
    <n v="26.388000000000002"/>
    <n v="554.14800000000002"/>
    <n v="43498"/>
    <n v="0.8534722222222223"/>
    <s v="Cash"/>
    <n v="527.76"/>
    <n v="4.7619047620000003"/>
    <n v="26.388000000000002"/>
    <n v="8.4"/>
  </r>
  <r>
    <s v="246-11-3901"/>
    <x v="1"/>
    <s v="Naypyitaw"/>
    <s v="Normal"/>
    <x v="0"/>
    <x v="1"/>
    <n v="32.799999999999997"/>
    <n v="10"/>
    <n v="16.399999999999999"/>
    <n v="344.4"/>
    <n v="43511"/>
    <n v="0.5083333333333333"/>
    <s v="Cash"/>
    <n v="328"/>
    <n v="4.7619047620000003"/>
    <n v="16.399999999999999"/>
    <n v="6.2"/>
  </r>
  <r>
    <s v="674-15-9296"/>
    <x v="0"/>
    <s v="Yangon"/>
    <s v="Normal"/>
    <x v="1"/>
    <x v="3"/>
    <n v="37.14"/>
    <n v="5"/>
    <n v="9.2850000000000001"/>
    <n v="194.98499999999999"/>
    <n v="43473"/>
    <n v="0.54513888888888895"/>
    <s v="Ewallet"/>
    <n v="185.7"/>
    <n v="4.7619047620000003"/>
    <n v="9.2850000000000001"/>
    <n v="5"/>
  </r>
  <r>
    <s v="305-18-3552"/>
    <x v="2"/>
    <s v="Mandalay"/>
    <s v="Member"/>
    <x v="1"/>
    <x v="2"/>
    <n v="60.38"/>
    <n v="10"/>
    <n v="30.19"/>
    <n v="633.99000000000012"/>
    <n v="43508"/>
    <n v="0.67986111111111114"/>
    <s v="Cash"/>
    <n v="603.79999999999995"/>
    <n v="4.7619047620000003"/>
    <n v="30.19"/>
    <n v="6"/>
  </r>
  <r>
    <s v="493-65-6248"/>
    <x v="1"/>
    <s v="Naypyitaw"/>
    <s v="Member"/>
    <x v="0"/>
    <x v="3"/>
    <n v="36.979999999999997"/>
    <n v="10"/>
    <n v="18.489999999999998"/>
    <n v="388.28999999999996"/>
    <n v="43466"/>
    <n v="0.82500000000000007"/>
    <s v="Credit card"/>
    <n v="369.8"/>
    <n v="4.7619047620000003"/>
    <n v="18.489999999999998"/>
    <n v="7"/>
  </r>
  <r>
    <s v="438-01-4015"/>
    <x v="2"/>
    <s v="Mandalay"/>
    <s v="Member"/>
    <x v="0"/>
    <x v="3"/>
    <n v="49.49"/>
    <n v="4"/>
    <n v="9.8979999999999997"/>
    <n v="207.858"/>
    <n v="43545"/>
    <n v="0.64236111111111105"/>
    <s v="Ewallet"/>
    <n v="197.96"/>
    <n v="4.7619047620000003"/>
    <n v="9.8979999999999997"/>
    <n v="6.6"/>
  </r>
  <r>
    <s v="709-58-4068"/>
    <x v="2"/>
    <s v="Mandalay"/>
    <s v="Normal"/>
    <x v="0"/>
    <x v="5"/>
    <n v="41.09"/>
    <n v="10"/>
    <n v="20.545000000000002"/>
    <n v="431.44500000000005"/>
    <n v="43524"/>
    <n v="0.61249999999999993"/>
    <s v="Cash"/>
    <n v="410.9"/>
    <n v="4.7619047620000003"/>
    <n v="20.545000000000002"/>
    <n v="7.3"/>
  </r>
  <r>
    <s v="795-49-7276"/>
    <x v="0"/>
    <s v="Yangon"/>
    <s v="Normal"/>
    <x v="1"/>
    <x v="5"/>
    <n v="37.15"/>
    <n v="4"/>
    <n v="7.43"/>
    <n v="156.03"/>
    <n v="43547"/>
    <n v="0.7909722222222223"/>
    <s v="Ewallet"/>
    <n v="148.6"/>
    <n v="4.7619047620000003"/>
    <n v="7.43"/>
    <n v="8.3000000000000007"/>
  </r>
  <r>
    <s v="556-72-8512"/>
    <x v="1"/>
    <s v="Naypyitaw"/>
    <s v="Normal"/>
    <x v="1"/>
    <x v="2"/>
    <n v="22.96"/>
    <n v="1"/>
    <n v="1.1479999999999999"/>
    <n v="24.108000000000001"/>
    <n v="43495"/>
    <n v="0.86597222222222225"/>
    <s v="Cash"/>
    <n v="22.96"/>
    <n v="4.7619047620000003"/>
    <n v="1.1479999999999999"/>
    <n v="4.3"/>
  </r>
  <r>
    <s v="627-95-3243"/>
    <x v="2"/>
    <s v="Mandalay"/>
    <s v="Member"/>
    <x v="0"/>
    <x v="2"/>
    <n v="77.680000000000007"/>
    <n v="9"/>
    <n v="34.956000000000003"/>
    <n v="734.07600000000014"/>
    <n v="43500"/>
    <n v="0.55625000000000002"/>
    <s v="Ewallet"/>
    <n v="699.12"/>
    <n v="4.7619047620000003"/>
    <n v="34.956000000000003"/>
    <n v="9.8000000000000007"/>
  </r>
  <r>
    <s v="686-41-0932"/>
    <x v="2"/>
    <s v="Mandalay"/>
    <s v="Normal"/>
    <x v="0"/>
    <x v="5"/>
    <n v="34.700000000000003"/>
    <n v="2"/>
    <n v="3.47"/>
    <n v="72.87"/>
    <n v="43537"/>
    <n v="0.82500000000000007"/>
    <s v="Ewallet"/>
    <n v="69.400000000000006"/>
    <n v="4.7619047620000003"/>
    <n v="3.47"/>
    <n v="8.1999999999999993"/>
  </r>
  <r>
    <s v="510-09-5628"/>
    <x v="0"/>
    <s v="Yangon"/>
    <s v="Member"/>
    <x v="0"/>
    <x v="5"/>
    <n v="19.66"/>
    <n v="10"/>
    <n v="9.83"/>
    <n v="206.43"/>
    <n v="43539"/>
    <n v="0.76388888888888884"/>
    <s v="Credit card"/>
    <n v="196.6"/>
    <n v="4.7619047620000003"/>
    <n v="9.83"/>
    <n v="7.2"/>
  </r>
  <r>
    <s v="608-04-3797"/>
    <x v="2"/>
    <s v="Mandalay"/>
    <s v="Member"/>
    <x v="0"/>
    <x v="0"/>
    <n v="25.32"/>
    <n v="8"/>
    <n v="10.128"/>
    <n v="212.68799999999999"/>
    <n v="43529"/>
    <n v="0.85"/>
    <s v="Ewallet"/>
    <n v="202.56"/>
    <n v="4.7619047620000003"/>
    <n v="10.128"/>
    <n v="8.6999999999999993"/>
  </r>
  <r>
    <s v="148-82-2527"/>
    <x v="1"/>
    <s v="Naypyitaw"/>
    <s v="Member"/>
    <x v="0"/>
    <x v="2"/>
    <n v="12.12"/>
    <n v="10"/>
    <n v="6.06"/>
    <n v="127.25999999999999"/>
    <n v="43529"/>
    <n v="0.57222222222222219"/>
    <s v="Credit card"/>
    <n v="121.2"/>
    <n v="4.7619047620000003"/>
    <n v="6.06"/>
    <n v="8.4"/>
  </r>
  <r>
    <s v="437-53-3084"/>
    <x v="2"/>
    <s v="Mandalay"/>
    <s v="Normal"/>
    <x v="1"/>
    <x v="5"/>
    <n v="99.89"/>
    <n v="2"/>
    <n v="9.9890000000000008"/>
    <n v="209.76900000000001"/>
    <n v="43522"/>
    <n v="0.4916666666666667"/>
    <s v="Ewallet"/>
    <n v="199.78"/>
    <n v="4.7619047620000003"/>
    <n v="9.9890000000000008"/>
    <n v="7.1"/>
  </r>
  <r>
    <s v="632-32-4574"/>
    <x v="2"/>
    <s v="Mandalay"/>
    <s v="Normal"/>
    <x v="1"/>
    <x v="3"/>
    <n v="75.92"/>
    <n v="8"/>
    <n v="30.367999999999999"/>
    <n v="637.72800000000007"/>
    <n v="43544"/>
    <n v="0.59305555555555556"/>
    <s v="Cash"/>
    <n v="607.36"/>
    <n v="4.7619047620000003"/>
    <n v="30.367999999999999"/>
    <n v="5.5"/>
  </r>
  <r>
    <s v="556-97-7101"/>
    <x v="1"/>
    <s v="Naypyitaw"/>
    <s v="Normal"/>
    <x v="0"/>
    <x v="1"/>
    <n v="63.22"/>
    <n v="2"/>
    <n v="6.3220000000000001"/>
    <n v="132.762"/>
    <n v="43466"/>
    <n v="0.66041666666666665"/>
    <s v="Cash"/>
    <n v="126.44"/>
    <n v="4.7619047620000003"/>
    <n v="6.3220000000000001"/>
    <n v="8.5"/>
  </r>
  <r>
    <s v="862-59-8517"/>
    <x v="1"/>
    <s v="Naypyitaw"/>
    <s v="Normal"/>
    <x v="0"/>
    <x v="4"/>
    <n v="90.24"/>
    <n v="6"/>
    <n v="27.071999999999999"/>
    <n v="568.51199999999994"/>
    <n v="43492"/>
    <n v="0.47013888888888888"/>
    <s v="Cash"/>
    <n v="541.44000000000005"/>
    <n v="4.7619047620000003"/>
    <n v="27.071999999999999"/>
    <n v="6.2"/>
  </r>
  <r>
    <s v="401-18-8016"/>
    <x v="2"/>
    <s v="Mandalay"/>
    <s v="Member"/>
    <x v="0"/>
    <x v="3"/>
    <n v="98.13"/>
    <n v="1"/>
    <n v="4.9065000000000003"/>
    <n v="103.03649999999999"/>
    <n v="43486"/>
    <n v="0.73333333333333339"/>
    <s v="Cash"/>
    <n v="98.13"/>
    <n v="4.7619047620000003"/>
    <n v="4.9065000000000003"/>
    <n v="8.9"/>
  </r>
  <r>
    <s v="420-18-8989"/>
    <x v="0"/>
    <s v="Yangon"/>
    <s v="Member"/>
    <x v="0"/>
    <x v="3"/>
    <n v="51.52"/>
    <n v="8"/>
    <n v="20.608000000000001"/>
    <n v="432.76800000000003"/>
    <n v="43498"/>
    <n v="0.65763888888888888"/>
    <s v="Cash"/>
    <n v="412.16"/>
    <n v="4.7619047620000003"/>
    <n v="20.608000000000001"/>
    <n v="9.6"/>
  </r>
  <r>
    <s v="277-63-2961"/>
    <x v="2"/>
    <s v="Mandalay"/>
    <s v="Member"/>
    <x v="1"/>
    <x v="3"/>
    <n v="73.97"/>
    <n v="1"/>
    <n v="3.6985000000000001"/>
    <n v="77.668499999999995"/>
    <n v="43499"/>
    <n v="0.66180555555555554"/>
    <s v="Credit card"/>
    <n v="73.97"/>
    <n v="4.7619047620000003"/>
    <n v="3.6985000000000001"/>
    <n v="5.4"/>
  </r>
  <r>
    <s v="573-98-8548"/>
    <x v="1"/>
    <s v="Naypyitaw"/>
    <s v="Member"/>
    <x v="0"/>
    <x v="5"/>
    <n v="31.9"/>
    <n v="1"/>
    <n v="1.595"/>
    <n v="33.494999999999997"/>
    <n v="43470"/>
    <n v="0.52777777777777779"/>
    <s v="Ewallet"/>
    <n v="31.9"/>
    <n v="4.7619047620000003"/>
    <n v="1.595"/>
    <n v="9.1"/>
  </r>
  <r>
    <s v="620-02-2046"/>
    <x v="1"/>
    <s v="Naypyitaw"/>
    <s v="Normal"/>
    <x v="1"/>
    <x v="2"/>
    <n v="69.400000000000006"/>
    <n v="2"/>
    <n v="6.94"/>
    <n v="145.74"/>
    <n v="43492"/>
    <n v="0.82500000000000007"/>
    <s v="Ewallet"/>
    <n v="138.80000000000001"/>
    <n v="4.7619047620000003"/>
    <n v="6.94"/>
    <n v="9"/>
  </r>
  <r>
    <s v="282-35-2475"/>
    <x v="2"/>
    <s v="Mandalay"/>
    <s v="Normal"/>
    <x v="0"/>
    <x v="3"/>
    <n v="93.31"/>
    <n v="2"/>
    <n v="9.3309999999999995"/>
    <n v="195.95099999999999"/>
    <n v="43549"/>
    <n v="0.74513888888888891"/>
    <s v="Cash"/>
    <n v="186.62"/>
    <n v="4.7619047620000003"/>
    <n v="9.3309999999999995"/>
    <n v="6.3"/>
  </r>
  <r>
    <s v="511-54-3087"/>
    <x v="2"/>
    <s v="Mandalay"/>
    <s v="Normal"/>
    <x v="1"/>
    <x v="3"/>
    <n v="88.45"/>
    <n v="1"/>
    <n v="4.4225000000000003"/>
    <n v="92.872500000000002"/>
    <n v="43521"/>
    <n v="0.69166666666666676"/>
    <s v="Credit card"/>
    <n v="88.45"/>
    <n v="4.7619047620000003"/>
    <n v="4.4225000000000003"/>
    <n v="9.5"/>
  </r>
  <r>
    <s v="726-29-6793"/>
    <x v="0"/>
    <s v="Yangon"/>
    <s v="Member"/>
    <x v="1"/>
    <x v="1"/>
    <n v="24.18"/>
    <n v="8"/>
    <n v="9.6720000000000006"/>
    <n v="203.11199999999999"/>
    <n v="43493"/>
    <n v="0.87083333333333324"/>
    <s v="Ewallet"/>
    <n v="193.44"/>
    <n v="4.7619047620000003"/>
    <n v="9.6720000000000006"/>
    <n v="9.8000000000000007"/>
  </r>
  <r>
    <s v="387-49-4215"/>
    <x v="2"/>
    <s v="Mandalay"/>
    <s v="Member"/>
    <x v="0"/>
    <x v="3"/>
    <n v="48.5"/>
    <n v="3"/>
    <n v="7.2750000000000004"/>
    <n v="152.77500000000001"/>
    <n v="43473"/>
    <n v="0.53472222222222221"/>
    <s v="Cash"/>
    <n v="145.5"/>
    <n v="4.7619047620000003"/>
    <n v="7.2750000000000004"/>
    <n v="6.7"/>
  </r>
  <r>
    <s v="862-17-9201"/>
    <x v="2"/>
    <s v="Mandalay"/>
    <s v="Normal"/>
    <x v="0"/>
    <x v="4"/>
    <n v="84.05"/>
    <n v="6"/>
    <n v="25.215"/>
    <n v="529.51499999999999"/>
    <n v="43494"/>
    <n v="0.45"/>
    <s v="Credit card"/>
    <n v="504.3"/>
    <n v="4.7619047620000003"/>
    <n v="25.215"/>
    <n v="7.7"/>
  </r>
  <r>
    <s v="291-21-5991"/>
    <x v="2"/>
    <s v="Mandalay"/>
    <s v="Member"/>
    <x v="1"/>
    <x v="0"/>
    <n v="61.29"/>
    <n v="5"/>
    <n v="15.3225"/>
    <n v="321.77249999999998"/>
    <n v="43553"/>
    <n v="0.60277777777777775"/>
    <s v="Cash"/>
    <n v="306.45"/>
    <n v="4.7619047620000003"/>
    <n v="15.3225"/>
    <n v="7"/>
  </r>
  <r>
    <s v="602-80-9671"/>
    <x v="1"/>
    <s v="Naypyitaw"/>
    <s v="Member"/>
    <x v="0"/>
    <x v="2"/>
    <n v="15.95"/>
    <n v="6"/>
    <n v="4.7850000000000001"/>
    <n v="100.48499999999999"/>
    <n v="43505"/>
    <n v="0.71875"/>
    <s v="Credit card"/>
    <n v="95.7"/>
    <n v="4.7619047620000003"/>
    <n v="4.7850000000000001"/>
    <n v="5.0999999999999996"/>
  </r>
  <r>
    <s v="347-72-6115"/>
    <x v="2"/>
    <s v="Mandalay"/>
    <s v="Member"/>
    <x v="0"/>
    <x v="3"/>
    <n v="90.74"/>
    <n v="7"/>
    <n v="31.759"/>
    <n v="666.93899999999996"/>
    <n v="43481"/>
    <n v="0.75208333333333333"/>
    <s v="Credit card"/>
    <n v="635.17999999999995"/>
    <n v="4.7619047620000003"/>
    <n v="31.759"/>
    <n v="6.2"/>
  </r>
  <r>
    <s v="209-61-0206"/>
    <x v="0"/>
    <s v="Yangon"/>
    <s v="Normal"/>
    <x v="0"/>
    <x v="2"/>
    <n v="42.91"/>
    <n v="5"/>
    <n v="10.727499999999999"/>
    <n v="225.27749999999997"/>
    <n v="43470"/>
    <n v="0.7284722222222223"/>
    <s v="Ewallet"/>
    <n v="214.55"/>
    <n v="4.7619047620000003"/>
    <n v="10.727499999999999"/>
    <n v="6.1"/>
  </r>
  <r>
    <s v="595-27-4851"/>
    <x v="0"/>
    <s v="Yangon"/>
    <s v="Normal"/>
    <x v="0"/>
    <x v="5"/>
    <n v="54.28"/>
    <n v="7"/>
    <n v="18.998000000000001"/>
    <n v="398.95800000000003"/>
    <n v="43492"/>
    <n v="0.75347222222222221"/>
    <s v="Ewallet"/>
    <n v="379.96"/>
    <n v="4.7619047620000003"/>
    <n v="18.998000000000001"/>
    <n v="9.3000000000000007"/>
  </r>
  <r>
    <s v="189-52-0236"/>
    <x v="0"/>
    <s v="Yangon"/>
    <s v="Normal"/>
    <x v="1"/>
    <x v="1"/>
    <n v="99.55"/>
    <n v="7"/>
    <n v="34.842500000000001"/>
    <n v="731.6925"/>
    <n v="43538"/>
    <n v="0.50486111111111109"/>
    <s v="Cash"/>
    <n v="696.85"/>
    <n v="4.7619047620000003"/>
    <n v="34.842500000000001"/>
    <n v="7.6"/>
  </r>
  <r>
    <s v="503-07-0930"/>
    <x v="1"/>
    <s v="Naypyitaw"/>
    <s v="Member"/>
    <x v="1"/>
    <x v="3"/>
    <n v="58.39"/>
    <n v="7"/>
    <n v="20.436499999999999"/>
    <n v="429.16650000000004"/>
    <n v="43519"/>
    <n v="0.8256944444444444"/>
    <s v="Credit card"/>
    <n v="408.73"/>
    <n v="4.7619047620000003"/>
    <n v="20.436499999999999"/>
    <n v="8.1999999999999993"/>
  </r>
  <r>
    <s v="413-20-6708"/>
    <x v="1"/>
    <s v="Naypyitaw"/>
    <s v="Member"/>
    <x v="0"/>
    <x v="5"/>
    <n v="51.47"/>
    <n v="1"/>
    <n v="2.5735000000000001"/>
    <n v="54.043500000000002"/>
    <n v="43542"/>
    <n v="0.66111111111111109"/>
    <s v="Ewallet"/>
    <n v="51.47"/>
    <n v="4.7619047620000003"/>
    <n v="2.5735000000000001"/>
    <n v="8.5"/>
  </r>
  <r>
    <s v="425-85-2085"/>
    <x v="2"/>
    <s v="Mandalay"/>
    <s v="Member"/>
    <x v="1"/>
    <x v="0"/>
    <n v="54.86"/>
    <n v="5"/>
    <n v="13.715"/>
    <n v="288.01499999999999"/>
    <n v="43553"/>
    <n v="0.70000000000000007"/>
    <s v="Ewallet"/>
    <n v="274.3"/>
    <n v="4.7619047620000003"/>
    <n v="13.715"/>
    <n v="9.8000000000000007"/>
  </r>
  <r>
    <s v="521-18-7827"/>
    <x v="1"/>
    <s v="Naypyitaw"/>
    <s v="Member"/>
    <x v="1"/>
    <x v="2"/>
    <n v="39.39"/>
    <n v="5"/>
    <n v="9.8475000000000001"/>
    <n v="206.79749999999999"/>
    <n v="43487"/>
    <n v="0.8652777777777777"/>
    <s v="Credit card"/>
    <n v="196.95"/>
    <n v="4.7619047620000003"/>
    <n v="9.8475000000000001"/>
    <n v="8.6999999999999993"/>
  </r>
  <r>
    <s v="220-28-1851"/>
    <x v="0"/>
    <s v="Yangon"/>
    <s v="Normal"/>
    <x v="1"/>
    <x v="2"/>
    <n v="34.729999999999997"/>
    <n v="2"/>
    <n v="3.4729999999999999"/>
    <n v="72.932999999999993"/>
    <n v="43525"/>
    <n v="0.7597222222222223"/>
    <s v="Ewallet"/>
    <n v="69.459999999999994"/>
    <n v="4.7619047620000003"/>
    <n v="3.4729999999999999"/>
    <n v="9.6999999999999993"/>
  </r>
  <r>
    <s v="600-38-9738"/>
    <x v="1"/>
    <s v="Naypyitaw"/>
    <s v="Member"/>
    <x v="1"/>
    <x v="3"/>
    <n v="71.92"/>
    <n v="5"/>
    <n v="17.98"/>
    <n v="377.58000000000004"/>
    <n v="43482"/>
    <n v="0.62847222222222221"/>
    <s v="Credit card"/>
    <n v="359.6"/>
    <n v="4.7619047620000003"/>
    <n v="17.98"/>
    <n v="4.3"/>
  </r>
  <r>
    <s v="734-91-1155"/>
    <x v="2"/>
    <s v="Mandalay"/>
    <s v="Normal"/>
    <x v="0"/>
    <x v="1"/>
    <n v="45.71"/>
    <n v="3"/>
    <n v="6.8564999999999996"/>
    <n v="143.98650000000001"/>
    <n v="43550"/>
    <n v="0.44027777777777777"/>
    <s v="Credit card"/>
    <n v="137.13"/>
    <n v="4.7619047620000003"/>
    <n v="6.8564999999999996"/>
    <n v="7.7"/>
  </r>
  <r>
    <s v="451-28-5717"/>
    <x v="1"/>
    <s v="Naypyitaw"/>
    <s v="Member"/>
    <x v="0"/>
    <x v="2"/>
    <n v="83.17"/>
    <n v="6"/>
    <n v="24.951000000000001"/>
    <n v="523.971"/>
    <n v="43544"/>
    <n v="0.47430555555555554"/>
    <s v="Cash"/>
    <n v="499.02"/>
    <n v="4.7619047620000003"/>
    <n v="24.951000000000001"/>
    <n v="7.3"/>
  </r>
  <r>
    <s v="609-81-8548"/>
    <x v="0"/>
    <s v="Yangon"/>
    <s v="Member"/>
    <x v="0"/>
    <x v="2"/>
    <n v="37.44"/>
    <n v="6"/>
    <n v="11.231999999999999"/>
    <n v="235.87199999999999"/>
    <n v="43502"/>
    <n v="0.57986111111111105"/>
    <s v="Credit card"/>
    <n v="224.64"/>
    <n v="4.7619047620000003"/>
    <n v="11.231999999999999"/>
    <n v="5.9"/>
  </r>
  <r>
    <s v="133-14-7229"/>
    <x v="1"/>
    <s v="Naypyitaw"/>
    <s v="Normal"/>
    <x v="1"/>
    <x v="0"/>
    <n v="62.87"/>
    <n v="2"/>
    <n v="6.2869999999999999"/>
    <n v="132.02699999999999"/>
    <n v="43466"/>
    <n v="0.48819444444444443"/>
    <s v="Cash"/>
    <n v="125.74"/>
    <n v="4.7619047620000003"/>
    <n v="6.2869999999999999"/>
    <n v="5"/>
  </r>
  <r>
    <s v="534-01-4457"/>
    <x v="0"/>
    <s v="Yangon"/>
    <s v="Normal"/>
    <x v="1"/>
    <x v="4"/>
    <n v="81.709999999999994"/>
    <n v="6"/>
    <n v="24.513000000000002"/>
    <n v="514.77300000000002"/>
    <n v="43492"/>
    <n v="0.60833333333333328"/>
    <s v="Credit card"/>
    <n v="490.26"/>
    <n v="4.7619047620000003"/>
    <n v="24.513000000000002"/>
    <n v="8"/>
  </r>
  <r>
    <s v="719-89-8991"/>
    <x v="0"/>
    <s v="Yangon"/>
    <s v="Member"/>
    <x v="0"/>
    <x v="3"/>
    <n v="91.41"/>
    <n v="5"/>
    <n v="22.852499999999999"/>
    <n v="479.90249999999997"/>
    <n v="43521"/>
    <n v="0.66875000000000007"/>
    <s v="Ewallet"/>
    <n v="457.05"/>
    <n v="4.7619047620000003"/>
    <n v="22.852499999999999"/>
    <n v="7.1"/>
  </r>
  <r>
    <s v="286-62-6248"/>
    <x v="2"/>
    <s v="Mandalay"/>
    <s v="Normal"/>
    <x v="1"/>
    <x v="5"/>
    <n v="39.21"/>
    <n v="4"/>
    <n v="7.8419999999999996"/>
    <n v="164.68200000000002"/>
    <n v="43481"/>
    <n v="0.8354166666666667"/>
    <s v="Credit card"/>
    <n v="156.84"/>
    <n v="4.7619047620000003"/>
    <n v="7.8419999999999996"/>
    <n v="9"/>
  </r>
  <r>
    <s v="339-38-9982"/>
    <x v="2"/>
    <s v="Mandalay"/>
    <s v="Member"/>
    <x v="1"/>
    <x v="5"/>
    <n v="59.86"/>
    <n v="2"/>
    <n v="5.9859999999999998"/>
    <n v="125.706"/>
    <n v="43478"/>
    <n v="0.62152777777777779"/>
    <s v="Ewallet"/>
    <n v="119.72"/>
    <n v="4.7619047620000003"/>
    <n v="5.9859999999999998"/>
    <n v="6.7"/>
  </r>
  <r>
    <s v="827-44-5872"/>
    <x v="2"/>
    <s v="Mandalay"/>
    <s v="Member"/>
    <x v="0"/>
    <x v="4"/>
    <n v="54.36"/>
    <n v="10"/>
    <n v="27.18"/>
    <n v="570.78"/>
    <n v="43503"/>
    <n v="0.4777777777777778"/>
    <s v="Credit card"/>
    <n v="543.6"/>
    <n v="4.7619047620000003"/>
    <n v="27.18"/>
    <n v="6.1"/>
  </r>
  <r>
    <s v="827-77-7633"/>
    <x v="0"/>
    <s v="Yangon"/>
    <s v="Normal"/>
    <x v="1"/>
    <x v="3"/>
    <n v="98.09"/>
    <n v="9"/>
    <n v="44.140500000000003"/>
    <n v="926.95050000000003"/>
    <n v="43513"/>
    <n v="0.82013888888888886"/>
    <s v="Cash"/>
    <n v="882.81"/>
    <n v="4.7619047620000003"/>
    <n v="44.140500000000003"/>
    <n v="9.3000000000000007"/>
  </r>
  <r>
    <s v="287-83-1405"/>
    <x v="0"/>
    <s v="Yangon"/>
    <s v="Normal"/>
    <x v="1"/>
    <x v="0"/>
    <n v="25.43"/>
    <n v="6"/>
    <n v="7.6289999999999996"/>
    <n v="160.20899999999997"/>
    <n v="43508"/>
    <n v="0.79236111111111107"/>
    <s v="Ewallet"/>
    <n v="152.58000000000001"/>
    <n v="4.7619047620000003"/>
    <n v="7.6289999999999996"/>
    <n v="7"/>
  </r>
  <r>
    <s v="435-13-4908"/>
    <x v="0"/>
    <s v="Yangon"/>
    <s v="Member"/>
    <x v="1"/>
    <x v="5"/>
    <n v="86.68"/>
    <n v="8"/>
    <n v="34.671999999999997"/>
    <n v="728.11200000000008"/>
    <n v="43489"/>
    <n v="0.75277777777777777"/>
    <s v="Credit card"/>
    <n v="693.44"/>
    <n v="4.7619047620000003"/>
    <n v="34.671999999999997"/>
    <n v="7.2"/>
  </r>
  <r>
    <s v="857-67-9057"/>
    <x v="2"/>
    <s v="Mandalay"/>
    <s v="Normal"/>
    <x v="1"/>
    <x v="1"/>
    <n v="22.95"/>
    <n v="10"/>
    <n v="11.475"/>
    <n v="240.97499999999999"/>
    <n v="43502"/>
    <n v="0.80555555555555547"/>
    <s v="Ewallet"/>
    <n v="229.5"/>
    <n v="4.7619047620000003"/>
    <n v="11.475"/>
    <n v="8.1999999999999993"/>
  </r>
  <r>
    <s v="236-27-1144"/>
    <x v="1"/>
    <s v="Naypyitaw"/>
    <s v="Normal"/>
    <x v="0"/>
    <x v="4"/>
    <n v="16.309999999999999"/>
    <n v="9"/>
    <n v="7.3395000000000001"/>
    <n v="154.12949999999998"/>
    <n v="43550"/>
    <n v="0.4381944444444445"/>
    <s v="Ewallet"/>
    <n v="146.79"/>
    <n v="4.7619047620000003"/>
    <n v="7.3395000000000001"/>
    <n v="8.4"/>
  </r>
  <r>
    <s v="892-05-6689"/>
    <x v="0"/>
    <s v="Yangon"/>
    <s v="Normal"/>
    <x v="0"/>
    <x v="2"/>
    <n v="28.32"/>
    <n v="5"/>
    <n v="7.08"/>
    <n v="148.68"/>
    <n v="43535"/>
    <n v="0.56111111111111112"/>
    <s v="Ewallet"/>
    <n v="141.6"/>
    <n v="4.7619047620000003"/>
    <n v="7.08"/>
    <n v="6.2"/>
  </r>
  <r>
    <s v="583-41-4548"/>
    <x v="1"/>
    <s v="Naypyitaw"/>
    <s v="Normal"/>
    <x v="1"/>
    <x v="2"/>
    <n v="16.670000000000002"/>
    <n v="7"/>
    <n v="5.8345000000000002"/>
    <n v="122.52450000000002"/>
    <n v="43503"/>
    <n v="0.48333333333333334"/>
    <s v="Ewallet"/>
    <n v="116.69"/>
    <n v="4.7619047620000003"/>
    <n v="5.8345000000000002"/>
    <n v="7.4"/>
  </r>
  <r>
    <s v="339-12-4827"/>
    <x v="2"/>
    <s v="Mandalay"/>
    <s v="Member"/>
    <x v="0"/>
    <x v="5"/>
    <n v="73.959999999999994"/>
    <n v="1"/>
    <n v="3.698"/>
    <n v="77.657999999999987"/>
    <n v="43470"/>
    <n v="0.48055555555555557"/>
    <s v="Credit card"/>
    <n v="73.959999999999994"/>
    <n v="4.7619047620000003"/>
    <n v="3.698"/>
    <n v="5"/>
  </r>
  <r>
    <s v="643-38-7867"/>
    <x v="0"/>
    <s v="Yangon"/>
    <s v="Normal"/>
    <x v="1"/>
    <x v="2"/>
    <n v="97.94"/>
    <n v="1"/>
    <n v="4.8970000000000002"/>
    <n v="102.837"/>
    <n v="43531"/>
    <n v="0.48888888888888887"/>
    <s v="Ewallet"/>
    <n v="97.94"/>
    <n v="4.7619047620000003"/>
    <n v="4.8970000000000002"/>
    <n v="6.9"/>
  </r>
  <r>
    <s v="308-81-0538"/>
    <x v="0"/>
    <s v="Yangon"/>
    <s v="Normal"/>
    <x v="0"/>
    <x v="5"/>
    <n v="73.05"/>
    <n v="4"/>
    <n v="14.61"/>
    <n v="306.81"/>
    <n v="43521"/>
    <n v="0.71944444444444444"/>
    <s v="Credit card"/>
    <n v="292.2"/>
    <n v="4.7619047620000003"/>
    <n v="14.61"/>
    <n v="4.9000000000000004"/>
  </r>
  <r>
    <s v="358-88-9262"/>
    <x v="1"/>
    <s v="Naypyitaw"/>
    <s v="Member"/>
    <x v="0"/>
    <x v="4"/>
    <n v="87.48"/>
    <n v="6"/>
    <n v="26.244"/>
    <n v="551.12400000000002"/>
    <n v="43497"/>
    <n v="0.77986111111111101"/>
    <s v="Ewallet"/>
    <n v="524.88"/>
    <n v="4.7619047620000003"/>
    <n v="26.244"/>
    <n v="5.0999999999999996"/>
  </r>
  <r>
    <s v="460-35-4390"/>
    <x v="0"/>
    <s v="Yangon"/>
    <s v="Normal"/>
    <x v="1"/>
    <x v="2"/>
    <n v="30.68"/>
    <n v="3"/>
    <n v="4.6020000000000003"/>
    <n v="96.641999999999996"/>
    <n v="43487"/>
    <n v="0.45833333333333331"/>
    <s v="Ewallet"/>
    <n v="92.04"/>
    <n v="4.7619047620000003"/>
    <n v="4.6020000000000003"/>
    <n v="9.1"/>
  </r>
  <r>
    <s v="343-87-0864"/>
    <x v="1"/>
    <s v="Naypyitaw"/>
    <s v="Member"/>
    <x v="1"/>
    <x v="0"/>
    <n v="75.88"/>
    <n v="1"/>
    <n v="3.794"/>
    <n v="79.673999999999992"/>
    <n v="43468"/>
    <n v="0.4375"/>
    <s v="Credit card"/>
    <n v="75.88"/>
    <n v="4.7619047620000003"/>
    <n v="3.794"/>
    <n v="7.1"/>
  </r>
  <r>
    <s v="173-50-1108"/>
    <x v="2"/>
    <s v="Mandalay"/>
    <s v="Member"/>
    <x v="0"/>
    <x v="3"/>
    <n v="20.18"/>
    <n v="4"/>
    <n v="4.0359999999999996"/>
    <n v="84.756"/>
    <n v="43509"/>
    <n v="0.50972222222222219"/>
    <s v="Credit card"/>
    <n v="80.72"/>
    <n v="4.7619047620000003"/>
    <n v="4.0359999999999996"/>
    <n v="5"/>
  </r>
  <r>
    <s v="243-47-2663"/>
    <x v="1"/>
    <s v="Naypyitaw"/>
    <s v="Member"/>
    <x v="1"/>
    <x v="1"/>
    <n v="18.77"/>
    <n v="6"/>
    <n v="5.6310000000000002"/>
    <n v="118.251"/>
    <n v="43493"/>
    <n v="0.69652777777777775"/>
    <s v="Credit card"/>
    <n v="112.62"/>
    <n v="4.7619047620000003"/>
    <n v="5.6310000000000002"/>
    <n v="5.5"/>
  </r>
  <r>
    <s v="841-18-8232"/>
    <x v="2"/>
    <s v="Mandalay"/>
    <s v="Normal"/>
    <x v="0"/>
    <x v="4"/>
    <n v="71.2"/>
    <n v="1"/>
    <n v="3.56"/>
    <n v="74.760000000000005"/>
    <n v="43470"/>
    <n v="0.86111111111111116"/>
    <s v="Credit card"/>
    <n v="71.2"/>
    <n v="4.7619047620000003"/>
    <n v="3.56"/>
    <n v="9.1999999999999993"/>
  </r>
  <r>
    <s v="701-23-5550"/>
    <x v="2"/>
    <s v="Mandalay"/>
    <s v="Member"/>
    <x v="1"/>
    <x v="2"/>
    <n v="38.81"/>
    <n v="4"/>
    <n v="7.7619999999999996"/>
    <n v="163.00200000000001"/>
    <n v="43543"/>
    <n v="0.56944444444444442"/>
    <s v="Ewallet"/>
    <n v="155.24"/>
    <n v="4.7619047620000003"/>
    <n v="7.7619999999999996"/>
    <n v="4.9000000000000004"/>
  </r>
  <r>
    <s v="647-50-1224"/>
    <x v="0"/>
    <s v="Yangon"/>
    <s v="Normal"/>
    <x v="0"/>
    <x v="5"/>
    <n v="29.42"/>
    <n v="10"/>
    <n v="14.71"/>
    <n v="308.91000000000003"/>
    <n v="43477"/>
    <n v="0.68263888888888891"/>
    <s v="Ewallet"/>
    <n v="294.2"/>
    <n v="4.7619047620000003"/>
    <n v="14.71"/>
    <n v="8.9"/>
  </r>
  <r>
    <s v="541-48-8554"/>
    <x v="0"/>
    <s v="Yangon"/>
    <s v="Normal"/>
    <x v="1"/>
    <x v="3"/>
    <n v="60.95"/>
    <n v="9"/>
    <n v="27.427499999999998"/>
    <n v="575.97750000000008"/>
    <n v="43472"/>
    <n v="0.50555555555555554"/>
    <s v="Credit card"/>
    <n v="548.54999999999995"/>
    <n v="4.7619047620000003"/>
    <n v="27.427499999999998"/>
    <n v="6"/>
  </r>
  <r>
    <s v="539-21-7227"/>
    <x v="2"/>
    <s v="Mandalay"/>
    <s v="Normal"/>
    <x v="0"/>
    <x v="3"/>
    <n v="51.54"/>
    <n v="5"/>
    <n v="12.885"/>
    <n v="270.58499999999998"/>
    <n v="43491"/>
    <n v="0.73958333333333337"/>
    <s v="Cash"/>
    <n v="257.7"/>
    <n v="4.7619047620000003"/>
    <n v="12.885"/>
    <n v="4.2"/>
  </r>
  <r>
    <s v="213-32-1216"/>
    <x v="0"/>
    <s v="Yangon"/>
    <s v="Normal"/>
    <x v="0"/>
    <x v="1"/>
    <n v="66.06"/>
    <n v="6"/>
    <n v="19.818000000000001"/>
    <n v="416.178"/>
    <n v="43488"/>
    <n v="0.43611111111111112"/>
    <s v="Cash"/>
    <n v="396.36"/>
    <n v="4.7619047620000003"/>
    <n v="19.818000000000001"/>
    <n v="7.3"/>
  </r>
  <r>
    <s v="747-58-7183"/>
    <x v="2"/>
    <s v="Mandalay"/>
    <s v="Normal"/>
    <x v="1"/>
    <x v="5"/>
    <n v="57.27"/>
    <n v="3"/>
    <n v="8.5905000000000005"/>
    <n v="180.40049999999999"/>
    <n v="43505"/>
    <n v="0.85486111111111107"/>
    <s v="Ewallet"/>
    <n v="171.81"/>
    <n v="4.7619047620000003"/>
    <n v="8.5905000000000005"/>
    <n v="6.5"/>
  </r>
  <r>
    <s v="582-52-8065"/>
    <x v="2"/>
    <s v="Mandalay"/>
    <s v="Normal"/>
    <x v="0"/>
    <x v="5"/>
    <n v="54.31"/>
    <n v="9"/>
    <n v="24.439499999999999"/>
    <n v="513.22950000000003"/>
    <n v="43518"/>
    <n v="0.45069444444444445"/>
    <s v="Cash"/>
    <n v="488.79"/>
    <n v="4.7619047620000003"/>
    <n v="24.439499999999999"/>
    <n v="8.9"/>
  </r>
  <r>
    <s v="210-57-1719"/>
    <x v="2"/>
    <s v="Mandalay"/>
    <s v="Normal"/>
    <x v="0"/>
    <x v="0"/>
    <n v="58.24"/>
    <n v="9"/>
    <n v="26.207999999999998"/>
    <n v="550.36799999999994"/>
    <n v="43501"/>
    <n v="0.52361111111111114"/>
    <s v="Cash"/>
    <n v="524.16"/>
    <n v="4.7619047620000003"/>
    <n v="26.207999999999998"/>
    <n v="9.6999999999999993"/>
  </r>
  <r>
    <s v="399-69-4630"/>
    <x v="1"/>
    <s v="Naypyitaw"/>
    <s v="Normal"/>
    <x v="1"/>
    <x v="1"/>
    <n v="22.21"/>
    <n v="6"/>
    <n v="6.6630000000000003"/>
    <n v="139.923"/>
    <n v="43531"/>
    <n v="0.43263888888888885"/>
    <s v="Credit card"/>
    <n v="133.26"/>
    <n v="4.7619047620000003"/>
    <n v="6.6630000000000003"/>
    <n v="8.6"/>
  </r>
  <r>
    <s v="134-75-2619"/>
    <x v="0"/>
    <s v="Yangon"/>
    <s v="Member"/>
    <x v="1"/>
    <x v="1"/>
    <n v="19.32"/>
    <n v="7"/>
    <n v="6.7619999999999996"/>
    <n v="142.00200000000001"/>
    <n v="43549"/>
    <n v="0.78541666666666676"/>
    <s v="Cash"/>
    <n v="135.24"/>
    <n v="4.7619047620000003"/>
    <n v="6.7619999999999996"/>
    <n v="6.9"/>
  </r>
  <r>
    <s v="356-44-8813"/>
    <x v="2"/>
    <s v="Mandalay"/>
    <s v="Normal"/>
    <x v="1"/>
    <x v="2"/>
    <n v="37.479999999999997"/>
    <n v="3"/>
    <n v="5.6219999999999999"/>
    <n v="118.062"/>
    <n v="43485"/>
    <n v="0.57291666666666663"/>
    <s v="Credit card"/>
    <n v="112.44"/>
    <n v="4.7619047620000003"/>
    <n v="5.6219999999999999"/>
    <n v="7.7"/>
  </r>
  <r>
    <s v="198-66-9832"/>
    <x v="2"/>
    <s v="Mandalay"/>
    <s v="Member"/>
    <x v="0"/>
    <x v="5"/>
    <n v="72.040000000000006"/>
    <n v="2"/>
    <n v="7.2039999999999997"/>
    <n v="151.28400000000002"/>
    <n v="43500"/>
    <n v="0.81805555555555554"/>
    <s v="Cash"/>
    <n v="144.08000000000001"/>
    <n v="4.7619047620000003"/>
    <n v="7.2039999999999997"/>
    <n v="9.5"/>
  </r>
  <r>
    <s v="283-26-5248"/>
    <x v="1"/>
    <s v="Naypyitaw"/>
    <s v="Member"/>
    <x v="0"/>
    <x v="4"/>
    <n v="98.52"/>
    <n v="10"/>
    <n v="49.26"/>
    <n v="1034.46"/>
    <n v="43495"/>
    <n v="0.84930555555555554"/>
    <s v="Ewallet"/>
    <n v="985.2"/>
    <n v="4.7619047620000003"/>
    <n v="49.26"/>
    <n v="4.5"/>
  </r>
  <r>
    <s v="712-39-0363"/>
    <x v="0"/>
    <s v="Yangon"/>
    <s v="Member"/>
    <x v="1"/>
    <x v="4"/>
    <n v="41.66"/>
    <n v="6"/>
    <n v="12.497999999999999"/>
    <n v="262.45799999999997"/>
    <n v="43467"/>
    <n v="0.64166666666666672"/>
    <s v="Ewallet"/>
    <n v="249.96"/>
    <n v="4.7619047620000003"/>
    <n v="12.497999999999999"/>
    <n v="5.6"/>
  </r>
  <r>
    <s v="218-59-9410"/>
    <x v="0"/>
    <s v="Yangon"/>
    <s v="Member"/>
    <x v="0"/>
    <x v="2"/>
    <n v="72.42"/>
    <n v="3"/>
    <n v="10.863"/>
    <n v="228.12299999999999"/>
    <n v="43553"/>
    <n v="0.70416666666666661"/>
    <s v="Ewallet"/>
    <n v="217.26"/>
    <n v="4.7619047620000003"/>
    <n v="10.863"/>
    <n v="8.1999999999999993"/>
  </r>
  <r>
    <s v="174-75-0888"/>
    <x v="2"/>
    <s v="Mandalay"/>
    <s v="Normal"/>
    <x v="1"/>
    <x v="1"/>
    <n v="21.58"/>
    <n v="9"/>
    <n v="9.7110000000000003"/>
    <n v="203.93099999999998"/>
    <n v="43538"/>
    <n v="0.52222222222222225"/>
    <s v="Cash"/>
    <n v="194.22"/>
    <n v="4.7619047620000003"/>
    <n v="9.7110000000000003"/>
    <n v="7.3"/>
  </r>
  <r>
    <s v="866-99-7614"/>
    <x v="1"/>
    <s v="Naypyitaw"/>
    <s v="Normal"/>
    <x v="1"/>
    <x v="4"/>
    <n v="89.2"/>
    <n v="10"/>
    <n v="44.6"/>
    <n v="936.6"/>
    <n v="43507"/>
    <n v="0.65416666666666667"/>
    <s v="Credit card"/>
    <n v="892"/>
    <n v="4.7619047620000003"/>
    <n v="44.6"/>
    <n v="4.4000000000000004"/>
  </r>
  <r>
    <s v="134-54-4720"/>
    <x v="2"/>
    <s v="Mandalay"/>
    <s v="Normal"/>
    <x v="0"/>
    <x v="1"/>
    <n v="42.42"/>
    <n v="8"/>
    <n v="16.968"/>
    <n v="356.32800000000003"/>
    <n v="43495"/>
    <n v="0.58194444444444449"/>
    <s v="Ewallet"/>
    <n v="339.36"/>
    <n v="4.7619047620000003"/>
    <n v="16.968"/>
    <n v="5.7"/>
  </r>
  <r>
    <s v="760-90-2357"/>
    <x v="0"/>
    <s v="Yangon"/>
    <s v="Member"/>
    <x v="1"/>
    <x v="1"/>
    <n v="74.510000000000005"/>
    <n v="6"/>
    <n v="22.353000000000002"/>
    <n v="469.41300000000007"/>
    <n v="43544"/>
    <n v="0.63055555555555554"/>
    <s v="Ewallet"/>
    <n v="447.06"/>
    <n v="4.7619047620000003"/>
    <n v="22.353000000000002"/>
    <n v="5"/>
  </r>
  <r>
    <s v="514-37-2845"/>
    <x v="2"/>
    <s v="Mandalay"/>
    <s v="Normal"/>
    <x v="1"/>
    <x v="5"/>
    <n v="99.25"/>
    <n v="2"/>
    <n v="9.9250000000000007"/>
    <n v="208.42500000000001"/>
    <n v="43544"/>
    <n v="0.54305555555555551"/>
    <s v="Cash"/>
    <n v="198.5"/>
    <n v="4.7619047620000003"/>
    <n v="9.9250000000000007"/>
    <n v="9"/>
  </r>
  <r>
    <s v="698-98-5964"/>
    <x v="0"/>
    <s v="Yangon"/>
    <s v="Normal"/>
    <x v="0"/>
    <x v="4"/>
    <n v="81.209999999999994"/>
    <n v="10"/>
    <n v="40.604999999999997"/>
    <n v="852.70499999999993"/>
    <n v="43482"/>
    <n v="0.54236111111111118"/>
    <s v="Credit card"/>
    <n v="812.1"/>
    <n v="4.7619047620000003"/>
    <n v="40.604999999999997"/>
    <n v="6.3"/>
  </r>
  <r>
    <s v="718-57-9773"/>
    <x v="1"/>
    <s v="Naypyitaw"/>
    <s v="Normal"/>
    <x v="0"/>
    <x v="3"/>
    <n v="49.33"/>
    <n v="10"/>
    <n v="24.664999999999999"/>
    <n v="517.96499999999992"/>
    <n v="43499"/>
    <n v="0.69444444444444453"/>
    <s v="Credit card"/>
    <n v="493.3"/>
    <n v="4.7619047620000003"/>
    <n v="24.664999999999999"/>
    <n v="9.4"/>
  </r>
  <r>
    <s v="651-88-7328"/>
    <x v="0"/>
    <s v="Yangon"/>
    <s v="Normal"/>
    <x v="0"/>
    <x v="5"/>
    <n v="65.739999999999995"/>
    <n v="9"/>
    <n v="29.582999999999998"/>
    <n v="621.24299999999994"/>
    <n v="43466"/>
    <n v="0.57986111111111105"/>
    <s v="Cash"/>
    <n v="591.66"/>
    <n v="4.7619047620000003"/>
    <n v="29.582999999999998"/>
    <n v="7.7"/>
  </r>
  <r>
    <s v="241-11-2261"/>
    <x v="2"/>
    <s v="Mandalay"/>
    <s v="Normal"/>
    <x v="0"/>
    <x v="5"/>
    <n v="79.86"/>
    <n v="7"/>
    <n v="27.951000000000001"/>
    <n v="586.971"/>
    <n v="43475"/>
    <n v="0.43958333333333338"/>
    <s v="Credit card"/>
    <n v="559.02"/>
    <n v="4.7619047620000003"/>
    <n v="27.951000000000001"/>
    <n v="5.5"/>
  </r>
  <r>
    <s v="408-26-9866"/>
    <x v="1"/>
    <s v="Naypyitaw"/>
    <s v="Normal"/>
    <x v="0"/>
    <x v="3"/>
    <n v="73.98"/>
    <n v="7"/>
    <n v="25.893000000000001"/>
    <n v="543.75300000000004"/>
    <n v="43526"/>
    <n v="0.6958333333333333"/>
    <s v="Ewallet"/>
    <n v="517.86"/>
    <n v="4.7619047620000003"/>
    <n v="25.893000000000001"/>
    <n v="4.0999999999999996"/>
  </r>
  <r>
    <s v="834-83-1826"/>
    <x v="2"/>
    <s v="Mandalay"/>
    <s v="Member"/>
    <x v="0"/>
    <x v="2"/>
    <n v="82.04"/>
    <n v="5"/>
    <n v="20.51"/>
    <n v="430.71000000000004"/>
    <n v="43521"/>
    <n v="0.71944444444444444"/>
    <s v="Credit card"/>
    <n v="410.2"/>
    <n v="4.7619047620000003"/>
    <n v="20.51"/>
    <n v="7.6"/>
  </r>
  <r>
    <s v="343-61-3544"/>
    <x v="2"/>
    <s v="Mandalay"/>
    <s v="Member"/>
    <x v="1"/>
    <x v="3"/>
    <n v="26.67"/>
    <n v="10"/>
    <n v="13.335000000000001"/>
    <n v="280.03500000000003"/>
    <n v="43494"/>
    <n v="0.4916666666666667"/>
    <s v="Cash"/>
    <n v="266.7"/>
    <n v="4.7619047620000003"/>
    <n v="13.335000000000001"/>
    <n v="8.6"/>
  </r>
  <r>
    <s v="239-48-4278"/>
    <x v="0"/>
    <s v="Yangon"/>
    <s v="Member"/>
    <x v="1"/>
    <x v="4"/>
    <n v="10.130000000000001"/>
    <n v="7"/>
    <n v="3.5455000000000001"/>
    <n v="74.455500000000015"/>
    <n v="43534"/>
    <n v="0.81597222222222221"/>
    <s v="Ewallet"/>
    <n v="70.91"/>
    <n v="4.7619047620000003"/>
    <n v="3.5455000000000001"/>
    <n v="8.3000000000000007"/>
  </r>
  <r>
    <s v="355-34-6244"/>
    <x v="2"/>
    <s v="Mandalay"/>
    <s v="Normal"/>
    <x v="1"/>
    <x v="4"/>
    <n v="72.39"/>
    <n v="2"/>
    <n v="7.2389999999999999"/>
    <n v="152.01900000000001"/>
    <n v="43478"/>
    <n v="0.82986111111111116"/>
    <s v="Credit card"/>
    <n v="144.78"/>
    <n v="4.7619047620000003"/>
    <n v="7.2389999999999999"/>
    <n v="8.1"/>
  </r>
  <r>
    <s v="550-84-8664"/>
    <x v="0"/>
    <s v="Yangon"/>
    <s v="Normal"/>
    <x v="1"/>
    <x v="3"/>
    <n v="85.91"/>
    <n v="5"/>
    <n v="21.477499999999999"/>
    <n v="451.02749999999997"/>
    <n v="43546"/>
    <n v="0.60625000000000007"/>
    <s v="Credit card"/>
    <n v="429.55"/>
    <n v="4.7619047620000003"/>
    <n v="21.477499999999999"/>
    <n v="8.6"/>
  </r>
  <r>
    <s v="339-96-8318"/>
    <x v="2"/>
    <s v="Mandalay"/>
    <s v="Member"/>
    <x v="1"/>
    <x v="5"/>
    <n v="81.31"/>
    <n v="7"/>
    <n v="28.458500000000001"/>
    <n v="597.62850000000003"/>
    <n v="43525"/>
    <n v="0.8256944444444444"/>
    <s v="Ewallet"/>
    <n v="569.16999999999996"/>
    <n v="4.7619047620000003"/>
    <n v="28.458500000000001"/>
    <n v="6.3"/>
  </r>
  <r>
    <s v="458-61-0011"/>
    <x v="2"/>
    <s v="Mandalay"/>
    <s v="Normal"/>
    <x v="1"/>
    <x v="4"/>
    <n v="60.3"/>
    <n v="4"/>
    <n v="12.06"/>
    <n v="253.26"/>
    <n v="43516"/>
    <n v="0.77986111111111101"/>
    <s v="Cash"/>
    <n v="241.2"/>
    <n v="4.7619047620000003"/>
    <n v="12.06"/>
    <n v="5.8"/>
  </r>
  <r>
    <s v="592-34-6155"/>
    <x v="1"/>
    <s v="Naypyitaw"/>
    <s v="Normal"/>
    <x v="1"/>
    <x v="4"/>
    <n v="31.77"/>
    <n v="4"/>
    <n v="6.3540000000000001"/>
    <n v="133.434"/>
    <n v="43479"/>
    <n v="0.61319444444444449"/>
    <s v="Ewallet"/>
    <n v="127.08"/>
    <n v="4.7619047620000003"/>
    <n v="6.3540000000000001"/>
    <n v="6.2"/>
  </r>
  <r>
    <s v="797-88-0493"/>
    <x v="0"/>
    <s v="Yangon"/>
    <s v="Normal"/>
    <x v="0"/>
    <x v="0"/>
    <n v="64.27"/>
    <n v="4"/>
    <n v="12.853999999999999"/>
    <n v="269.93399999999997"/>
    <n v="43550"/>
    <n v="0.57916666666666672"/>
    <s v="Cash"/>
    <n v="257.08"/>
    <n v="4.7619047620000003"/>
    <n v="12.853999999999999"/>
    <n v="7.7"/>
  </r>
  <r>
    <s v="207-73-1363"/>
    <x v="2"/>
    <s v="Mandalay"/>
    <s v="Normal"/>
    <x v="1"/>
    <x v="0"/>
    <n v="69.510000000000005"/>
    <n v="2"/>
    <n v="6.9509999999999996"/>
    <n v="145.971"/>
    <n v="43525"/>
    <n v="0.51041666666666663"/>
    <s v="Ewallet"/>
    <n v="139.02000000000001"/>
    <n v="4.7619047620000003"/>
    <n v="6.9509999999999996"/>
    <n v="8.1"/>
  </r>
  <r>
    <s v="390-31-6381"/>
    <x v="1"/>
    <s v="Naypyitaw"/>
    <s v="Normal"/>
    <x v="1"/>
    <x v="4"/>
    <n v="27.22"/>
    <n v="3"/>
    <n v="4.0830000000000002"/>
    <n v="85.742999999999995"/>
    <n v="43472"/>
    <n v="0.52569444444444446"/>
    <s v="Cash"/>
    <n v="81.66"/>
    <n v="4.7619047620000003"/>
    <n v="4.0830000000000002"/>
    <n v="7.3"/>
  </r>
  <r>
    <s v="443-82-0585"/>
    <x v="0"/>
    <s v="Yangon"/>
    <s v="Member"/>
    <x v="0"/>
    <x v="0"/>
    <n v="77.680000000000007"/>
    <n v="4"/>
    <n v="15.536"/>
    <n v="326.25600000000003"/>
    <n v="43497"/>
    <n v="0.82916666666666661"/>
    <s v="Cash"/>
    <n v="310.72000000000003"/>
    <n v="4.7619047620000003"/>
    <n v="15.536"/>
    <n v="8.4"/>
  </r>
  <r>
    <s v="339-18-7061"/>
    <x v="1"/>
    <s v="Naypyitaw"/>
    <s v="Member"/>
    <x v="0"/>
    <x v="5"/>
    <n v="92.98"/>
    <n v="2"/>
    <n v="9.298"/>
    <n v="195.25800000000001"/>
    <n v="43509"/>
    <n v="0.62916666666666665"/>
    <s v="Credit card"/>
    <n v="185.96"/>
    <n v="4.7619047620000003"/>
    <n v="9.298"/>
    <n v="8"/>
  </r>
  <r>
    <s v="359-90-3665"/>
    <x v="2"/>
    <s v="Mandalay"/>
    <s v="Member"/>
    <x v="0"/>
    <x v="5"/>
    <n v="18.079999999999998"/>
    <n v="4"/>
    <n v="3.6160000000000001"/>
    <n v="75.935999999999993"/>
    <n v="43479"/>
    <n v="0.75208333333333333"/>
    <s v="Credit card"/>
    <n v="72.319999999999993"/>
    <n v="4.7619047620000003"/>
    <n v="3.6160000000000001"/>
    <n v="9.5"/>
  </r>
  <r>
    <s v="375-72-3056"/>
    <x v="2"/>
    <s v="Mandalay"/>
    <s v="Normal"/>
    <x v="1"/>
    <x v="3"/>
    <n v="63.06"/>
    <n v="3"/>
    <n v="9.4589999999999996"/>
    <n v="198.63900000000001"/>
    <n v="43484"/>
    <n v="0.66527777777777775"/>
    <s v="Ewallet"/>
    <n v="189.18"/>
    <n v="4.7619047620000003"/>
    <n v="9.4589999999999996"/>
    <n v="7"/>
  </r>
  <r>
    <s v="127-47-6963"/>
    <x v="0"/>
    <s v="Yangon"/>
    <s v="Normal"/>
    <x v="1"/>
    <x v="0"/>
    <n v="51.71"/>
    <n v="4"/>
    <n v="10.342000000000001"/>
    <n v="217.18200000000002"/>
    <n v="43533"/>
    <n v="0.57847222222222217"/>
    <s v="Credit card"/>
    <n v="206.84"/>
    <n v="4.7619047620000003"/>
    <n v="10.342000000000001"/>
    <n v="9.8000000000000007"/>
  </r>
  <r>
    <s v="278-86-2735"/>
    <x v="0"/>
    <s v="Yangon"/>
    <s v="Normal"/>
    <x v="0"/>
    <x v="4"/>
    <n v="52.34"/>
    <n v="3"/>
    <n v="7.851"/>
    <n v="164.87100000000001"/>
    <n v="43551"/>
    <n v="0.5854166666666667"/>
    <s v="Cash"/>
    <n v="157.02000000000001"/>
    <n v="4.7619047620000003"/>
    <n v="7.851"/>
    <n v="9.1999999999999993"/>
  </r>
  <r>
    <s v="695-28-6250"/>
    <x v="0"/>
    <s v="Yangon"/>
    <s v="Normal"/>
    <x v="0"/>
    <x v="3"/>
    <n v="43.06"/>
    <n v="5"/>
    <n v="10.765000000000001"/>
    <n v="226.065"/>
    <n v="43500"/>
    <n v="0.69305555555555554"/>
    <s v="Ewallet"/>
    <n v="215.3"/>
    <n v="4.7619047620000003"/>
    <n v="10.765000000000001"/>
    <n v="7.7"/>
  </r>
  <r>
    <s v="379-17-6588"/>
    <x v="1"/>
    <s v="Naypyitaw"/>
    <s v="Normal"/>
    <x v="1"/>
    <x v="5"/>
    <n v="59.61"/>
    <n v="10"/>
    <n v="29.805"/>
    <n v="625.90499999999997"/>
    <n v="43538"/>
    <n v="0.46319444444444446"/>
    <s v="Cash"/>
    <n v="596.1"/>
    <n v="4.7619047620000003"/>
    <n v="29.805"/>
    <n v="5.3"/>
  </r>
  <r>
    <s v="227-50-3718"/>
    <x v="0"/>
    <s v="Yangon"/>
    <s v="Normal"/>
    <x v="1"/>
    <x v="0"/>
    <n v="14.62"/>
    <n v="5"/>
    <n v="3.6549999999999998"/>
    <n v="76.754999999999995"/>
    <n v="43528"/>
    <n v="0.51597222222222217"/>
    <s v="Cash"/>
    <n v="73.099999999999994"/>
    <n v="4.7619047620000003"/>
    <n v="3.6549999999999998"/>
    <n v="4.4000000000000004"/>
  </r>
  <r>
    <s v="302-15-2162"/>
    <x v="1"/>
    <s v="Naypyitaw"/>
    <s v="Member"/>
    <x v="1"/>
    <x v="0"/>
    <n v="46.53"/>
    <n v="6"/>
    <n v="13.959"/>
    <n v="293.13900000000001"/>
    <n v="43527"/>
    <n v="0.45416666666666666"/>
    <s v="Credit card"/>
    <n v="279.18"/>
    <n v="4.7619047620000003"/>
    <n v="13.959"/>
    <n v="4.3"/>
  </r>
  <r>
    <s v="788-07-8452"/>
    <x v="1"/>
    <s v="Naypyitaw"/>
    <s v="Member"/>
    <x v="0"/>
    <x v="2"/>
    <n v="24.24"/>
    <n v="7"/>
    <n v="8.484"/>
    <n v="178.16399999999999"/>
    <n v="43492"/>
    <n v="0.73472222222222217"/>
    <s v="Ewallet"/>
    <n v="169.68"/>
    <n v="4.7619047620000003"/>
    <n v="8.484"/>
    <n v="9.4"/>
  </r>
  <r>
    <s v="560-49-6611"/>
    <x v="0"/>
    <s v="Yangon"/>
    <s v="Member"/>
    <x v="0"/>
    <x v="3"/>
    <n v="45.58"/>
    <n v="1"/>
    <n v="2.2789999999999999"/>
    <n v="47.858999999999995"/>
    <n v="43503"/>
    <n v="0.59236111111111112"/>
    <s v="Cash"/>
    <n v="45.58"/>
    <n v="4.7619047620000003"/>
    <n v="2.2789999999999999"/>
    <n v="9.8000000000000007"/>
  </r>
  <r>
    <s v="880-35-0356"/>
    <x v="0"/>
    <s v="Yangon"/>
    <s v="Member"/>
    <x v="0"/>
    <x v="3"/>
    <n v="75.2"/>
    <n v="3"/>
    <n v="11.28"/>
    <n v="236.88000000000002"/>
    <n v="43501"/>
    <n v="0.49374999999999997"/>
    <s v="Ewallet"/>
    <n v="225.6"/>
    <n v="4.7619047620000003"/>
    <n v="11.28"/>
    <n v="4.8"/>
  </r>
  <r>
    <s v="585-11-6748"/>
    <x v="2"/>
    <s v="Mandalay"/>
    <s v="Member"/>
    <x v="1"/>
    <x v="3"/>
    <n v="96.8"/>
    <n v="3"/>
    <n v="14.52"/>
    <n v="304.91999999999996"/>
    <n v="43539"/>
    <n v="0.54513888888888895"/>
    <s v="Cash"/>
    <n v="290.39999999999998"/>
    <n v="4.7619047620000003"/>
    <n v="14.52"/>
    <n v="5.3"/>
  </r>
  <r>
    <s v="470-31-3286"/>
    <x v="2"/>
    <s v="Mandalay"/>
    <s v="Normal"/>
    <x v="1"/>
    <x v="0"/>
    <n v="14.82"/>
    <n v="3"/>
    <n v="2.2229999999999999"/>
    <n v="46.683"/>
    <n v="43525"/>
    <n v="0.47916666666666669"/>
    <s v="Credit card"/>
    <n v="44.46"/>
    <n v="4.7619047620000003"/>
    <n v="2.2229999999999999"/>
    <n v="8.6999999999999993"/>
  </r>
  <r>
    <s v="152-68-2907"/>
    <x v="0"/>
    <s v="Yangon"/>
    <s v="Normal"/>
    <x v="1"/>
    <x v="4"/>
    <n v="52.2"/>
    <n v="3"/>
    <n v="7.83"/>
    <n v="164.43000000000004"/>
    <n v="43511"/>
    <n v="0.5625"/>
    <s v="Credit card"/>
    <n v="156.6"/>
    <n v="4.7619047620000003"/>
    <n v="7.83"/>
    <n v="9.5"/>
  </r>
  <r>
    <s v="123-35-4896"/>
    <x v="1"/>
    <s v="Naypyitaw"/>
    <s v="Normal"/>
    <x v="0"/>
    <x v="3"/>
    <n v="46.66"/>
    <n v="9"/>
    <n v="20.997"/>
    <n v="440.93699999999995"/>
    <n v="43513"/>
    <n v="0.7993055555555556"/>
    <s v="Ewallet"/>
    <n v="419.94"/>
    <n v="4.7619047620000003"/>
    <n v="20.997"/>
    <n v="5.3"/>
  </r>
  <r>
    <s v="258-69-7810"/>
    <x v="1"/>
    <s v="Naypyitaw"/>
    <s v="Normal"/>
    <x v="0"/>
    <x v="5"/>
    <n v="36.85"/>
    <n v="5"/>
    <n v="9.2125000000000004"/>
    <n v="193.46250000000001"/>
    <n v="43491"/>
    <n v="0.78680555555555554"/>
    <s v="Cash"/>
    <n v="184.25"/>
    <n v="4.7619047620000003"/>
    <n v="9.2125000000000004"/>
    <n v="9.1999999999999993"/>
  </r>
  <r>
    <s v="334-64-2006"/>
    <x v="0"/>
    <s v="Yangon"/>
    <s v="Member"/>
    <x v="0"/>
    <x v="2"/>
    <n v="70.319999999999993"/>
    <n v="2"/>
    <n v="7.032"/>
    <n v="147.672"/>
    <n v="43548"/>
    <n v="0.59861111111111109"/>
    <s v="Ewallet"/>
    <n v="140.63999999999999"/>
    <n v="4.7619047620000003"/>
    <n v="7.032"/>
    <n v="9.6"/>
  </r>
  <r>
    <s v="219-61-4139"/>
    <x v="1"/>
    <s v="Naypyitaw"/>
    <s v="Normal"/>
    <x v="1"/>
    <x v="1"/>
    <n v="83.08"/>
    <n v="1"/>
    <n v="4.1539999999999999"/>
    <n v="87.233999999999995"/>
    <n v="43488"/>
    <n v="0.71944444444444444"/>
    <s v="Ewallet"/>
    <n v="83.08"/>
    <n v="4.7619047620000003"/>
    <n v="4.1539999999999999"/>
    <n v="6.4"/>
  </r>
  <r>
    <s v="881-41-7302"/>
    <x v="1"/>
    <s v="Naypyitaw"/>
    <s v="Normal"/>
    <x v="0"/>
    <x v="5"/>
    <n v="64.989999999999995"/>
    <n v="1"/>
    <n v="3.2494999999999998"/>
    <n v="68.239499999999992"/>
    <n v="43491"/>
    <n v="0.42083333333333334"/>
    <s v="Credit card"/>
    <n v="64.989999999999995"/>
    <n v="4.7619047620000003"/>
    <n v="3.2494999999999998"/>
    <n v="4.5"/>
  </r>
  <r>
    <s v="373-09-4567"/>
    <x v="1"/>
    <s v="Naypyitaw"/>
    <s v="Normal"/>
    <x v="1"/>
    <x v="4"/>
    <n v="77.56"/>
    <n v="10"/>
    <n v="38.78"/>
    <n v="814.38"/>
    <n v="43538"/>
    <n v="0.85763888888888884"/>
    <s v="Ewallet"/>
    <n v="775.6"/>
    <n v="4.7619047620000003"/>
    <n v="38.78"/>
    <n v="6.9"/>
  </r>
  <r>
    <s v="642-30-6693"/>
    <x v="2"/>
    <s v="Mandalay"/>
    <s v="Normal"/>
    <x v="0"/>
    <x v="3"/>
    <n v="54.51"/>
    <n v="6"/>
    <n v="16.353000000000002"/>
    <n v="343.41300000000001"/>
    <n v="43541"/>
    <n v="0.57916666666666672"/>
    <s v="Ewallet"/>
    <n v="327.06"/>
    <n v="4.7619047620000003"/>
    <n v="16.353000000000002"/>
    <n v="7.8"/>
  </r>
  <r>
    <s v="484-22-8230"/>
    <x v="1"/>
    <s v="Naypyitaw"/>
    <s v="Member"/>
    <x v="0"/>
    <x v="5"/>
    <n v="51.89"/>
    <n v="7"/>
    <n v="18.1615"/>
    <n v="381.39150000000001"/>
    <n v="43473"/>
    <n v="0.83888888888888891"/>
    <s v="Cash"/>
    <n v="363.23"/>
    <n v="4.7619047620000003"/>
    <n v="18.1615"/>
    <n v="4.5"/>
  </r>
  <r>
    <s v="830-58-2383"/>
    <x v="2"/>
    <s v="Mandalay"/>
    <s v="Normal"/>
    <x v="1"/>
    <x v="2"/>
    <n v="31.75"/>
    <n v="4"/>
    <n v="6.35"/>
    <n v="133.35"/>
    <n v="43504"/>
    <n v="0.6430555555555556"/>
    <s v="Cash"/>
    <n v="127"/>
    <n v="4.7619047620000003"/>
    <n v="6.35"/>
    <n v="8.6"/>
  </r>
  <r>
    <s v="559-98-9873"/>
    <x v="0"/>
    <s v="Yangon"/>
    <s v="Member"/>
    <x v="0"/>
    <x v="5"/>
    <n v="53.65"/>
    <n v="7"/>
    <n v="18.7775"/>
    <n v="394.32749999999999"/>
    <n v="43506"/>
    <n v="0.53888888888888886"/>
    <s v="Ewallet"/>
    <n v="375.55"/>
    <n v="4.7619047620000003"/>
    <n v="18.7775"/>
    <n v="5.2"/>
  </r>
  <r>
    <s v="544-32-5024"/>
    <x v="1"/>
    <s v="Naypyitaw"/>
    <s v="Member"/>
    <x v="0"/>
    <x v="4"/>
    <n v="49.79"/>
    <n v="4"/>
    <n v="9.9580000000000002"/>
    <n v="209.11799999999999"/>
    <n v="43552"/>
    <n v="0.8027777777777777"/>
    <s v="Credit card"/>
    <n v="199.16"/>
    <n v="4.7619047620000003"/>
    <n v="9.9580000000000002"/>
    <n v="6.4"/>
  </r>
  <r>
    <s v="318-12-0304"/>
    <x v="0"/>
    <s v="Yangon"/>
    <s v="Normal"/>
    <x v="1"/>
    <x v="5"/>
    <n v="30.61"/>
    <n v="1"/>
    <n v="1.5305"/>
    <n v="32.140500000000003"/>
    <n v="43488"/>
    <n v="0.51388888888888895"/>
    <s v="Ewallet"/>
    <n v="30.61"/>
    <n v="4.7619047620000003"/>
    <n v="1.5305"/>
    <n v="5.2"/>
  </r>
  <r>
    <s v="349-97-8902"/>
    <x v="2"/>
    <s v="Mandalay"/>
    <s v="Member"/>
    <x v="1"/>
    <x v="4"/>
    <n v="57.89"/>
    <n v="2"/>
    <n v="5.7889999999999997"/>
    <n v="121.569"/>
    <n v="43482"/>
    <n v="0.44236111111111115"/>
    <s v="Ewallet"/>
    <n v="115.78"/>
    <n v="4.7619047620000003"/>
    <n v="5.7889999999999997"/>
    <n v="8.9"/>
  </r>
  <r>
    <s v="421-95-9805"/>
    <x v="0"/>
    <s v="Yangon"/>
    <s v="Normal"/>
    <x v="0"/>
    <x v="1"/>
    <n v="28.96"/>
    <n v="1"/>
    <n v="1.448"/>
    <n v="30.408000000000001"/>
    <n v="43503"/>
    <n v="0.4291666666666667"/>
    <s v="Credit card"/>
    <n v="28.96"/>
    <n v="4.7619047620000003"/>
    <n v="1.448"/>
    <n v="6.2"/>
  </r>
  <r>
    <s v="277-35-5865"/>
    <x v="1"/>
    <s v="Naypyitaw"/>
    <s v="Member"/>
    <x v="0"/>
    <x v="4"/>
    <n v="98.97"/>
    <n v="9"/>
    <n v="44.536499999999997"/>
    <n v="935.26650000000006"/>
    <n v="43533"/>
    <n v="0.47430555555555554"/>
    <s v="Cash"/>
    <n v="890.73"/>
    <n v="4.7619047620000003"/>
    <n v="44.536499999999997"/>
    <n v="6.7"/>
  </r>
  <r>
    <s v="789-23-8625"/>
    <x v="2"/>
    <s v="Mandalay"/>
    <s v="Member"/>
    <x v="1"/>
    <x v="5"/>
    <n v="93.22"/>
    <n v="3"/>
    <n v="13.983000000000001"/>
    <n v="293.64299999999997"/>
    <n v="43489"/>
    <n v="0.48958333333333331"/>
    <s v="Cash"/>
    <n v="279.66000000000003"/>
    <n v="4.7619047620000003"/>
    <n v="13.983000000000001"/>
    <n v="7.2"/>
  </r>
  <r>
    <s v="284-54-4231"/>
    <x v="1"/>
    <s v="Naypyitaw"/>
    <s v="Member"/>
    <x v="1"/>
    <x v="3"/>
    <n v="80.930000000000007"/>
    <n v="1"/>
    <n v="4.0465"/>
    <n v="84.976500000000001"/>
    <n v="43484"/>
    <n v="0.67222222222222217"/>
    <s v="Credit card"/>
    <n v="80.930000000000007"/>
    <n v="4.7619047620000003"/>
    <n v="4.0465"/>
    <n v="9"/>
  </r>
  <r>
    <s v="443-59-0061"/>
    <x v="0"/>
    <s v="Yangon"/>
    <s v="Member"/>
    <x v="1"/>
    <x v="4"/>
    <n v="67.45"/>
    <n v="10"/>
    <n v="33.725000000000001"/>
    <n v="708.22500000000002"/>
    <n v="43499"/>
    <n v="0.47569444444444442"/>
    <s v="Ewallet"/>
    <n v="674.5"/>
    <n v="4.7619047620000003"/>
    <n v="33.725000000000001"/>
    <n v="4.2"/>
  </r>
  <r>
    <s v="509-29-3912"/>
    <x v="0"/>
    <s v="Yangon"/>
    <s v="Member"/>
    <x v="0"/>
    <x v="3"/>
    <n v="38.72"/>
    <n v="9"/>
    <n v="17.423999999999999"/>
    <n v="365.904"/>
    <n v="43544"/>
    <n v="0.51666666666666672"/>
    <s v="Ewallet"/>
    <n v="348.48"/>
    <n v="4.7619047620000003"/>
    <n v="17.423999999999999"/>
    <n v="4.2"/>
  </r>
  <r>
    <s v="327-40-9673"/>
    <x v="2"/>
    <s v="Mandalay"/>
    <s v="Member"/>
    <x v="1"/>
    <x v="3"/>
    <n v="72.599999999999994"/>
    <n v="6"/>
    <n v="21.78"/>
    <n v="457.38"/>
    <n v="43478"/>
    <n v="0.82708333333333339"/>
    <s v="Cash"/>
    <n v="435.6"/>
    <n v="4.7619047620000003"/>
    <n v="21.78"/>
    <n v="6.9"/>
  </r>
  <r>
    <s v="840-19-2096"/>
    <x v="1"/>
    <s v="Naypyitaw"/>
    <s v="Member"/>
    <x v="1"/>
    <x v="1"/>
    <n v="87.91"/>
    <n v="5"/>
    <n v="21.977499999999999"/>
    <n v="461.52749999999997"/>
    <n v="43538"/>
    <n v="0.75694444444444453"/>
    <s v="Ewallet"/>
    <n v="439.55"/>
    <n v="4.7619047620000003"/>
    <n v="21.977499999999999"/>
    <n v="4.4000000000000004"/>
  </r>
  <r>
    <s v="828-46-6863"/>
    <x v="0"/>
    <s v="Yangon"/>
    <s v="Member"/>
    <x v="1"/>
    <x v="4"/>
    <n v="98.53"/>
    <n v="6"/>
    <n v="29.559000000000001"/>
    <n v="620.73900000000003"/>
    <n v="43488"/>
    <n v="0.47361111111111115"/>
    <s v="Credit card"/>
    <n v="591.17999999999995"/>
    <n v="4.7619047620000003"/>
    <n v="29.559000000000001"/>
    <n v="4"/>
  </r>
  <r>
    <s v="641-96-3695"/>
    <x v="1"/>
    <s v="Naypyitaw"/>
    <s v="Member"/>
    <x v="0"/>
    <x v="5"/>
    <n v="43.46"/>
    <n v="6"/>
    <n v="13.038"/>
    <n v="273.798"/>
    <n v="43503"/>
    <n v="0.74652777777777779"/>
    <s v="Ewallet"/>
    <n v="260.76"/>
    <n v="4.7619047620000003"/>
    <n v="13.038"/>
    <n v="8.5"/>
  </r>
  <r>
    <s v="420-97-3340"/>
    <x v="0"/>
    <s v="Yangon"/>
    <s v="Normal"/>
    <x v="0"/>
    <x v="4"/>
    <n v="71.680000000000007"/>
    <n v="3"/>
    <n v="10.752000000000001"/>
    <n v="225.79200000000003"/>
    <n v="43552"/>
    <n v="0.64583333333333337"/>
    <s v="Credit card"/>
    <n v="215.04"/>
    <n v="4.7619047620000003"/>
    <n v="10.752000000000001"/>
    <n v="9.1999999999999993"/>
  </r>
  <r>
    <s v="436-54-4512"/>
    <x v="0"/>
    <s v="Yangon"/>
    <s v="Member"/>
    <x v="0"/>
    <x v="4"/>
    <n v="91.61"/>
    <n v="1"/>
    <n v="4.5804999999999998"/>
    <n v="96.1905"/>
    <n v="43544"/>
    <n v="0.8222222222222223"/>
    <s v="Cash"/>
    <n v="91.61"/>
    <n v="4.7619047620000003"/>
    <n v="4.5804999999999998"/>
    <n v="9.8000000000000007"/>
  </r>
  <r>
    <s v="670-79-6321"/>
    <x v="2"/>
    <s v="Mandalay"/>
    <s v="Member"/>
    <x v="0"/>
    <x v="2"/>
    <n v="94.59"/>
    <n v="7"/>
    <n v="33.106499999999997"/>
    <n v="695.23649999999998"/>
    <n v="43482"/>
    <n v="0.64374999999999993"/>
    <s v="Credit card"/>
    <n v="662.13"/>
    <n v="4.7619047620000003"/>
    <n v="33.106499999999997"/>
    <n v="4.9000000000000004"/>
  </r>
  <r>
    <s v="852-62-7105"/>
    <x v="2"/>
    <s v="Mandalay"/>
    <s v="Normal"/>
    <x v="0"/>
    <x v="5"/>
    <n v="83.25"/>
    <n v="10"/>
    <n v="41.625"/>
    <n v="874.125"/>
    <n v="43477"/>
    <n v="0.47569444444444442"/>
    <s v="Credit card"/>
    <n v="832.5"/>
    <n v="4.7619047620000003"/>
    <n v="41.625"/>
    <n v="4.4000000000000004"/>
  </r>
  <r>
    <s v="598-06-7312"/>
    <x v="2"/>
    <s v="Mandalay"/>
    <s v="Member"/>
    <x v="1"/>
    <x v="5"/>
    <n v="91.35"/>
    <n v="1"/>
    <n v="4.5674999999999999"/>
    <n v="95.91749999999999"/>
    <n v="43512"/>
    <n v="0.65416666666666667"/>
    <s v="Cash"/>
    <n v="91.35"/>
    <n v="4.7619047620000003"/>
    <n v="4.5674999999999999"/>
    <n v="6.8"/>
  </r>
  <r>
    <s v="135-13-8269"/>
    <x v="2"/>
    <s v="Mandalay"/>
    <s v="Member"/>
    <x v="0"/>
    <x v="4"/>
    <n v="78.88"/>
    <n v="2"/>
    <n v="7.8879999999999999"/>
    <n v="165.648"/>
    <n v="43491"/>
    <n v="0.6694444444444444"/>
    <s v="Cash"/>
    <n v="157.76"/>
    <n v="4.7619047620000003"/>
    <n v="7.8879999999999999"/>
    <n v="9.1"/>
  </r>
  <r>
    <s v="816-57-2053"/>
    <x v="0"/>
    <s v="Yangon"/>
    <s v="Normal"/>
    <x v="1"/>
    <x v="3"/>
    <n v="60.87"/>
    <n v="2"/>
    <n v="6.0869999999999997"/>
    <n v="127.827"/>
    <n v="43533"/>
    <n v="0.52569444444444446"/>
    <s v="Ewallet"/>
    <n v="121.74"/>
    <n v="4.7619047620000003"/>
    <n v="6.0869999999999997"/>
    <n v="8.6999999999999993"/>
  </r>
  <r>
    <s v="628-90-8624"/>
    <x v="2"/>
    <s v="Mandalay"/>
    <s v="Member"/>
    <x v="1"/>
    <x v="0"/>
    <n v="82.58"/>
    <n v="10"/>
    <n v="41.29"/>
    <n v="867.08999999999992"/>
    <n v="43538"/>
    <n v="0.6118055555555556"/>
    <s v="Cash"/>
    <n v="825.8"/>
    <n v="4.7619047620000003"/>
    <n v="41.29"/>
    <n v="5"/>
  </r>
  <r>
    <s v="856-66-2701"/>
    <x v="0"/>
    <s v="Yangon"/>
    <s v="Member"/>
    <x v="1"/>
    <x v="2"/>
    <n v="53.3"/>
    <n v="3"/>
    <n v="7.9950000000000001"/>
    <n v="167.89499999999998"/>
    <n v="43490"/>
    <n v="0.59652777777777777"/>
    <s v="Ewallet"/>
    <n v="159.9"/>
    <n v="4.7619047620000003"/>
    <n v="7.9950000000000001"/>
    <n v="7.5"/>
  </r>
  <r>
    <s v="308-39-1707"/>
    <x v="0"/>
    <s v="Yangon"/>
    <s v="Normal"/>
    <x v="0"/>
    <x v="5"/>
    <n v="12.09"/>
    <n v="1"/>
    <n v="0.60450000000000004"/>
    <n v="12.6945"/>
    <n v="43491"/>
    <n v="0.7631944444444444"/>
    <s v="Credit card"/>
    <n v="12.09"/>
    <n v="4.7619047620000003"/>
    <n v="0.60450000000000004"/>
    <n v="8.1999999999999993"/>
  </r>
  <r>
    <s v="149-61-1929"/>
    <x v="0"/>
    <s v="Yangon"/>
    <s v="Normal"/>
    <x v="1"/>
    <x v="3"/>
    <n v="64.19"/>
    <n v="10"/>
    <n v="32.094999999999999"/>
    <n v="673.995"/>
    <n v="43484"/>
    <n v="0.58888888888888891"/>
    <s v="Credit card"/>
    <n v="641.9"/>
    <n v="4.7619047620000003"/>
    <n v="32.094999999999999"/>
    <n v="6.7"/>
  </r>
  <r>
    <s v="655-07-2265"/>
    <x v="0"/>
    <s v="Yangon"/>
    <s v="Normal"/>
    <x v="1"/>
    <x v="1"/>
    <n v="78.31"/>
    <n v="3"/>
    <n v="11.746499999999999"/>
    <n v="246.6765"/>
    <n v="43529"/>
    <n v="0.69305555555555554"/>
    <s v="Ewallet"/>
    <n v="234.93"/>
    <n v="4.7619047620000003"/>
    <n v="11.746499999999999"/>
    <n v="5.4"/>
  </r>
  <r>
    <s v="589-02-8023"/>
    <x v="0"/>
    <s v="Yangon"/>
    <s v="Member"/>
    <x v="1"/>
    <x v="4"/>
    <n v="83.77"/>
    <n v="2"/>
    <n v="8.3770000000000007"/>
    <n v="175.917"/>
    <n v="43480"/>
    <n v="0.45416666666666666"/>
    <s v="Credit card"/>
    <n v="167.54"/>
    <n v="4.7619047620000003"/>
    <n v="8.3770000000000007"/>
    <n v="7"/>
  </r>
  <r>
    <s v="420-04-7590"/>
    <x v="2"/>
    <s v="Mandalay"/>
    <s v="Normal"/>
    <x v="1"/>
    <x v="2"/>
    <n v="99.7"/>
    <n v="3"/>
    <n v="14.955"/>
    <n v="314.05500000000001"/>
    <n v="43542"/>
    <n v="0.47847222222222219"/>
    <s v="Ewallet"/>
    <n v="299.10000000000002"/>
    <n v="4.7619047620000003"/>
    <n v="14.955"/>
    <n v="4.7"/>
  </r>
  <r>
    <s v="182-88-2763"/>
    <x v="2"/>
    <s v="Mandalay"/>
    <s v="Member"/>
    <x v="1"/>
    <x v="4"/>
    <n v="79.91"/>
    <n v="3"/>
    <n v="11.986499999999999"/>
    <n v="251.7165"/>
    <n v="43544"/>
    <n v="0.81111111111111101"/>
    <s v="Credit card"/>
    <n v="239.73"/>
    <n v="4.7619047620000003"/>
    <n v="11.986499999999999"/>
    <n v="5"/>
  </r>
  <r>
    <s v="188-55-0967"/>
    <x v="2"/>
    <s v="Mandalay"/>
    <s v="Member"/>
    <x v="1"/>
    <x v="0"/>
    <n v="66.47"/>
    <n v="10"/>
    <n v="33.234999999999999"/>
    <n v="697.93500000000006"/>
    <n v="43480"/>
    <n v="0.62569444444444444"/>
    <s v="Credit card"/>
    <n v="664.7"/>
    <n v="4.7619047620000003"/>
    <n v="33.234999999999999"/>
    <n v="5"/>
  </r>
  <r>
    <s v="610-46-4100"/>
    <x v="0"/>
    <s v="Yangon"/>
    <s v="Normal"/>
    <x v="1"/>
    <x v="0"/>
    <n v="28.95"/>
    <n v="7"/>
    <n v="10.1325"/>
    <n v="212.7825"/>
    <n v="43527"/>
    <n v="0.85486111111111107"/>
    <s v="Credit card"/>
    <n v="202.65"/>
    <n v="4.7619047620000003"/>
    <n v="10.1325"/>
    <n v="6"/>
  </r>
  <r>
    <s v="318-81-2368"/>
    <x v="1"/>
    <s v="Naypyitaw"/>
    <s v="Normal"/>
    <x v="0"/>
    <x v="1"/>
    <n v="46.2"/>
    <n v="1"/>
    <n v="2.31"/>
    <n v="48.510000000000005"/>
    <n v="43543"/>
    <n v="0.51111111111111118"/>
    <s v="Cash"/>
    <n v="46.2"/>
    <n v="4.7619047620000003"/>
    <n v="2.31"/>
    <n v="6.3"/>
  </r>
  <r>
    <s v="364-33-8584"/>
    <x v="2"/>
    <s v="Mandalay"/>
    <s v="Member"/>
    <x v="0"/>
    <x v="4"/>
    <n v="17.63"/>
    <n v="5"/>
    <n v="4.4074999999999998"/>
    <n v="92.55749999999999"/>
    <n v="43532"/>
    <n v="0.64374999999999993"/>
    <s v="Cash"/>
    <n v="88.15"/>
    <n v="4.7619047620000003"/>
    <n v="4.4074999999999998"/>
    <n v="8.5"/>
  </r>
  <r>
    <s v="665-63-9737"/>
    <x v="2"/>
    <s v="Mandalay"/>
    <s v="Normal"/>
    <x v="1"/>
    <x v="5"/>
    <n v="52.42"/>
    <n v="3"/>
    <n v="7.8630000000000004"/>
    <n v="165.12299999999999"/>
    <n v="43523"/>
    <n v="0.73333333333333339"/>
    <s v="Ewallet"/>
    <n v="157.26"/>
    <n v="4.7619047620000003"/>
    <n v="7.8630000000000004"/>
    <n v="7.5"/>
  </r>
  <r>
    <s v="695-09-5146"/>
    <x v="2"/>
    <s v="Mandalay"/>
    <s v="Member"/>
    <x v="0"/>
    <x v="4"/>
    <n v="98.79"/>
    <n v="3"/>
    <n v="14.8185"/>
    <n v="311.18849999999998"/>
    <n v="43519"/>
    <n v="0.83333333333333337"/>
    <s v="Ewallet"/>
    <n v="296.37"/>
    <n v="4.7619047620000003"/>
    <n v="14.8185"/>
    <n v="6.4"/>
  </r>
  <r>
    <s v="155-45-3814"/>
    <x v="1"/>
    <s v="Naypyitaw"/>
    <s v="Member"/>
    <x v="0"/>
    <x v="1"/>
    <n v="88.55"/>
    <n v="8"/>
    <n v="35.42"/>
    <n v="743.81999999999994"/>
    <n v="43543"/>
    <n v="0.64513888888888882"/>
    <s v="Ewallet"/>
    <n v="708.4"/>
    <n v="4.7619047620000003"/>
    <n v="35.42"/>
    <n v="4.7"/>
  </r>
  <r>
    <s v="794-32-2436"/>
    <x v="2"/>
    <s v="Mandalay"/>
    <s v="Member"/>
    <x v="1"/>
    <x v="1"/>
    <n v="55.67"/>
    <n v="2"/>
    <n v="5.5670000000000002"/>
    <n v="116.90700000000001"/>
    <n v="43551"/>
    <n v="0.63055555555555554"/>
    <s v="Ewallet"/>
    <n v="111.34"/>
    <n v="4.7619047620000003"/>
    <n v="5.5670000000000002"/>
    <n v="6"/>
  </r>
  <r>
    <s v="131-15-8856"/>
    <x v="1"/>
    <s v="Naypyitaw"/>
    <s v="Member"/>
    <x v="0"/>
    <x v="4"/>
    <n v="72.52"/>
    <n v="8"/>
    <n v="29.007999999999999"/>
    <n v="609.16800000000001"/>
    <n v="43554"/>
    <n v="0.80972222222222223"/>
    <s v="Credit card"/>
    <n v="580.16"/>
    <n v="4.7619047620000003"/>
    <n v="29.007999999999999"/>
    <n v="4"/>
  </r>
  <r>
    <s v="273-84-2164"/>
    <x v="1"/>
    <s v="Naypyitaw"/>
    <s v="Member"/>
    <x v="1"/>
    <x v="1"/>
    <n v="12.05"/>
    <n v="5"/>
    <n v="3.0125000000000002"/>
    <n v="63.262500000000003"/>
    <n v="43512"/>
    <n v="0.66180555555555554"/>
    <s v="Ewallet"/>
    <n v="60.25"/>
    <n v="4.7619047620000003"/>
    <n v="3.0125000000000002"/>
    <n v="5.5"/>
  </r>
  <r>
    <s v="706-36-6154"/>
    <x v="0"/>
    <s v="Yangon"/>
    <s v="Member"/>
    <x v="1"/>
    <x v="2"/>
    <n v="19.36"/>
    <n v="9"/>
    <n v="8.7119999999999997"/>
    <n v="182.952"/>
    <n v="43483"/>
    <n v="0.77986111111111101"/>
    <s v="Ewallet"/>
    <n v="174.24"/>
    <n v="4.7619047620000003"/>
    <n v="8.7119999999999997"/>
    <n v="8.6999999999999993"/>
  </r>
  <r>
    <s v="778-89-7974"/>
    <x v="1"/>
    <s v="Naypyitaw"/>
    <s v="Normal"/>
    <x v="1"/>
    <x v="0"/>
    <n v="70.209999999999994"/>
    <n v="6"/>
    <n v="21.062999999999999"/>
    <n v="442.32299999999998"/>
    <n v="43554"/>
    <n v="0.62361111111111112"/>
    <s v="Cash"/>
    <n v="421.26"/>
    <n v="4.7619047620000003"/>
    <n v="21.062999999999999"/>
    <n v="7.4"/>
  </r>
  <r>
    <s v="574-31-8277"/>
    <x v="2"/>
    <s v="Mandalay"/>
    <s v="Member"/>
    <x v="1"/>
    <x v="5"/>
    <n v="33.630000000000003"/>
    <n v="1"/>
    <n v="1.6815"/>
    <n v="35.311500000000002"/>
    <n v="43544"/>
    <n v="0.82986111111111116"/>
    <s v="Cash"/>
    <n v="33.630000000000003"/>
    <n v="4.7619047620000003"/>
    <n v="1.6815"/>
    <n v="5.6"/>
  </r>
  <r>
    <s v="859-71-0933"/>
    <x v="1"/>
    <s v="Naypyitaw"/>
    <s v="Member"/>
    <x v="0"/>
    <x v="3"/>
    <n v="15.49"/>
    <n v="2"/>
    <n v="1.5489999999999999"/>
    <n v="32.529000000000003"/>
    <n v="43481"/>
    <n v="0.63194444444444442"/>
    <s v="Cash"/>
    <n v="30.98"/>
    <n v="4.7619047620000003"/>
    <n v="1.5489999999999999"/>
    <n v="6.3"/>
  </r>
  <r>
    <s v="740-11-5257"/>
    <x v="1"/>
    <s v="Naypyitaw"/>
    <s v="Normal"/>
    <x v="1"/>
    <x v="1"/>
    <n v="24.74"/>
    <n v="10"/>
    <n v="12.37"/>
    <n v="259.77"/>
    <n v="43520"/>
    <n v="0.6972222222222223"/>
    <s v="Cash"/>
    <n v="247.4"/>
    <n v="4.7619047620000003"/>
    <n v="12.37"/>
    <n v="7.1"/>
  </r>
  <r>
    <s v="369-82-2676"/>
    <x v="2"/>
    <s v="Mandalay"/>
    <s v="Normal"/>
    <x v="1"/>
    <x v="1"/>
    <n v="75.66"/>
    <n v="5"/>
    <n v="18.914999999999999"/>
    <n v="397.21499999999997"/>
    <n v="43480"/>
    <n v="0.76527777777777783"/>
    <s v="Ewallet"/>
    <n v="378.3"/>
    <n v="4.7619047620000003"/>
    <n v="18.914999999999999"/>
    <n v="7.8"/>
  </r>
  <r>
    <s v="563-47-4072"/>
    <x v="2"/>
    <s v="Mandalay"/>
    <s v="Normal"/>
    <x v="0"/>
    <x v="0"/>
    <n v="55.81"/>
    <n v="6"/>
    <n v="16.742999999999999"/>
    <n v="351.60300000000001"/>
    <n v="43487"/>
    <n v="0.49444444444444446"/>
    <s v="Cash"/>
    <n v="334.86"/>
    <n v="4.7619047620000003"/>
    <n v="16.742999999999999"/>
    <n v="9.9"/>
  </r>
  <r>
    <s v="742-04-5161"/>
    <x v="0"/>
    <s v="Yangon"/>
    <s v="Member"/>
    <x v="1"/>
    <x v="2"/>
    <n v="72.78"/>
    <n v="10"/>
    <n v="36.39"/>
    <n v="764.18999999999994"/>
    <n v="43499"/>
    <n v="0.72499999999999998"/>
    <s v="Cash"/>
    <n v="727.8"/>
    <n v="4.7619047620000003"/>
    <n v="36.39"/>
    <n v="7.3"/>
  </r>
  <r>
    <s v="149-15-7606"/>
    <x v="2"/>
    <s v="Mandalay"/>
    <s v="Member"/>
    <x v="1"/>
    <x v="3"/>
    <n v="37.32"/>
    <n v="9"/>
    <n v="16.794"/>
    <n v="352.67399999999998"/>
    <n v="43530"/>
    <n v="0.64652777777777781"/>
    <s v="Ewallet"/>
    <n v="335.88"/>
    <n v="4.7619047620000003"/>
    <n v="16.794"/>
    <n v="5.0999999999999996"/>
  </r>
  <r>
    <s v="133-77-3154"/>
    <x v="2"/>
    <s v="Mandalay"/>
    <s v="Member"/>
    <x v="1"/>
    <x v="5"/>
    <n v="60.18"/>
    <n v="4"/>
    <n v="12.036"/>
    <n v="252.756"/>
    <n v="43512"/>
    <n v="0.75277777777777777"/>
    <s v="Credit card"/>
    <n v="240.72"/>
    <n v="4.7619047620000003"/>
    <n v="12.036"/>
    <n v="9.4"/>
  </r>
  <r>
    <s v="169-52-4504"/>
    <x v="0"/>
    <s v="Yangon"/>
    <s v="Normal"/>
    <x v="0"/>
    <x v="1"/>
    <n v="15.69"/>
    <n v="3"/>
    <n v="2.3534999999999999"/>
    <n v="49.423499999999997"/>
    <n v="43538"/>
    <n v="0.59236111111111112"/>
    <s v="Credit card"/>
    <n v="47.07"/>
    <n v="4.7619047620000003"/>
    <n v="2.3534999999999999"/>
    <n v="5.8"/>
  </r>
  <r>
    <s v="250-81-7186"/>
    <x v="1"/>
    <s v="Naypyitaw"/>
    <s v="Normal"/>
    <x v="0"/>
    <x v="1"/>
    <n v="99.69"/>
    <n v="1"/>
    <n v="4.9844999999999997"/>
    <n v="104.67449999999999"/>
    <n v="43523"/>
    <n v="0.43263888888888885"/>
    <s v="Credit card"/>
    <n v="99.69"/>
    <n v="4.7619047620000003"/>
    <n v="4.9844999999999997"/>
    <n v="8"/>
  </r>
  <r>
    <s v="562-12-5430"/>
    <x v="0"/>
    <s v="Yangon"/>
    <s v="Member"/>
    <x v="0"/>
    <x v="5"/>
    <n v="88.15"/>
    <n v="3"/>
    <n v="13.2225"/>
    <n v="277.67250000000007"/>
    <n v="43483"/>
    <n v="0.42430555555555555"/>
    <s v="Ewallet"/>
    <n v="264.45"/>
    <n v="4.7619047620000003"/>
    <n v="13.2225"/>
    <n v="7.9"/>
  </r>
  <r>
    <s v="816-72-8853"/>
    <x v="0"/>
    <s v="Yangon"/>
    <s v="Member"/>
    <x v="0"/>
    <x v="3"/>
    <n v="27.93"/>
    <n v="5"/>
    <n v="6.9824999999999999"/>
    <n v="146.63249999999999"/>
    <n v="43494"/>
    <n v="0.65833333333333333"/>
    <s v="Cash"/>
    <n v="139.65"/>
    <n v="4.7619047620000003"/>
    <n v="6.9824999999999999"/>
    <n v="5.9"/>
  </r>
  <r>
    <s v="491-38-3499"/>
    <x v="0"/>
    <s v="Yangon"/>
    <s v="Member"/>
    <x v="1"/>
    <x v="5"/>
    <n v="55.45"/>
    <n v="1"/>
    <n v="2.7725"/>
    <n v="58.222500000000004"/>
    <n v="43522"/>
    <n v="0.7402777777777777"/>
    <s v="Credit card"/>
    <n v="55.45"/>
    <n v="4.7619047620000003"/>
    <n v="2.7725"/>
    <n v="4.9000000000000004"/>
  </r>
  <r>
    <s v="322-02-2271"/>
    <x v="2"/>
    <s v="Mandalay"/>
    <s v="Normal"/>
    <x v="0"/>
    <x v="3"/>
    <n v="42.97"/>
    <n v="3"/>
    <n v="6.4455"/>
    <n v="135.35550000000001"/>
    <n v="43499"/>
    <n v="0.49027777777777781"/>
    <s v="Cash"/>
    <n v="128.91"/>
    <n v="4.7619047620000003"/>
    <n v="6.4455"/>
    <n v="9.3000000000000007"/>
  </r>
  <r>
    <s v="842-29-4695"/>
    <x v="1"/>
    <s v="Naypyitaw"/>
    <s v="Member"/>
    <x v="1"/>
    <x v="3"/>
    <n v="17.14"/>
    <n v="7"/>
    <n v="5.9989999999999997"/>
    <n v="125.979"/>
    <n v="43481"/>
    <n v="0.50486111111111109"/>
    <s v="Credit card"/>
    <n v="119.98"/>
    <n v="4.7619047620000003"/>
    <n v="5.9989999999999997"/>
    <n v="7.9"/>
  </r>
  <r>
    <s v="725-67-2480"/>
    <x v="2"/>
    <s v="Mandalay"/>
    <s v="Member"/>
    <x v="0"/>
    <x v="5"/>
    <n v="58.75"/>
    <n v="6"/>
    <n v="17.625"/>
    <n v="370.125"/>
    <n v="43548"/>
    <n v="0.7597222222222223"/>
    <s v="Credit card"/>
    <n v="352.5"/>
    <n v="4.7619047620000003"/>
    <n v="17.625"/>
    <n v="5.9"/>
  </r>
  <r>
    <s v="641-51-2661"/>
    <x v="1"/>
    <s v="Naypyitaw"/>
    <s v="Member"/>
    <x v="0"/>
    <x v="4"/>
    <n v="87.1"/>
    <n v="10"/>
    <n v="43.55"/>
    <n v="914.55"/>
    <n v="43508"/>
    <n v="0.61458333333333337"/>
    <s v="Credit card"/>
    <n v="871"/>
    <n v="4.7619047620000003"/>
    <n v="43.55"/>
    <n v="9.9"/>
  </r>
  <r>
    <s v="714-02-3114"/>
    <x v="1"/>
    <s v="Naypyitaw"/>
    <s v="Normal"/>
    <x v="0"/>
    <x v="3"/>
    <n v="98.8"/>
    <n v="2"/>
    <n v="9.8800000000000008"/>
    <n v="207.48"/>
    <n v="43517"/>
    <n v="0.48541666666666666"/>
    <s v="Cash"/>
    <n v="197.6"/>
    <n v="4.7619047620000003"/>
    <n v="9.8800000000000008"/>
    <n v="7.7"/>
  </r>
  <r>
    <s v="518-17-2983"/>
    <x v="0"/>
    <s v="Yangon"/>
    <s v="Normal"/>
    <x v="0"/>
    <x v="5"/>
    <n v="48.63"/>
    <n v="4"/>
    <n v="9.7260000000000009"/>
    <n v="204.24600000000001"/>
    <n v="43500"/>
    <n v="0.65555555555555556"/>
    <s v="Ewallet"/>
    <n v="194.52"/>
    <n v="4.7619047620000003"/>
    <n v="9.7260000000000009"/>
    <n v="7.6"/>
  </r>
  <r>
    <s v="779-42-2410"/>
    <x v="2"/>
    <s v="Mandalay"/>
    <s v="Member"/>
    <x v="1"/>
    <x v="4"/>
    <n v="57.74"/>
    <n v="3"/>
    <n v="8.6609999999999996"/>
    <n v="181.881"/>
    <n v="43516"/>
    <n v="0.54583333333333328"/>
    <s v="Ewallet"/>
    <n v="173.22"/>
    <n v="4.7619047620000003"/>
    <n v="8.6609999999999996"/>
    <n v="7.7"/>
  </r>
  <r>
    <s v="190-14-3147"/>
    <x v="2"/>
    <s v="Mandalay"/>
    <s v="Normal"/>
    <x v="0"/>
    <x v="0"/>
    <n v="17.97"/>
    <n v="4"/>
    <n v="3.5939999999999999"/>
    <n v="75.47399999999999"/>
    <n v="43519"/>
    <n v="0.86319444444444438"/>
    <s v="Ewallet"/>
    <n v="71.88"/>
    <n v="4.7619047620000003"/>
    <n v="3.5939999999999999"/>
    <n v="6.4"/>
  </r>
  <r>
    <s v="408-66-6712"/>
    <x v="1"/>
    <s v="Naypyitaw"/>
    <s v="Member"/>
    <x v="0"/>
    <x v="0"/>
    <n v="47.71"/>
    <n v="6"/>
    <n v="14.313000000000001"/>
    <n v="300.57299999999998"/>
    <n v="43512"/>
    <n v="0.59652777777777777"/>
    <s v="Ewallet"/>
    <n v="286.26"/>
    <n v="4.7619047620000003"/>
    <n v="14.313000000000001"/>
    <n v="4.4000000000000004"/>
  </r>
  <r>
    <s v="679-22-6530"/>
    <x v="2"/>
    <s v="Mandalay"/>
    <s v="Normal"/>
    <x v="0"/>
    <x v="3"/>
    <n v="40.619999999999997"/>
    <n v="2"/>
    <n v="4.0620000000000003"/>
    <n v="85.301999999999992"/>
    <n v="43482"/>
    <n v="0.41736111111111113"/>
    <s v="Credit card"/>
    <n v="81.239999999999995"/>
    <n v="4.7619047620000003"/>
    <n v="4.0620000000000003"/>
    <n v="4.0999999999999996"/>
  </r>
  <r>
    <s v="588-47-8641"/>
    <x v="0"/>
    <s v="Yangon"/>
    <s v="Member"/>
    <x v="1"/>
    <x v="5"/>
    <n v="56.04"/>
    <n v="10"/>
    <n v="28.02"/>
    <n v="588.41999999999996"/>
    <n v="43479"/>
    <n v="0.8125"/>
    <s v="Ewallet"/>
    <n v="560.4"/>
    <n v="4.7619047620000003"/>
    <n v="28.02"/>
    <n v="4.4000000000000004"/>
  </r>
  <r>
    <s v="642-61-4706"/>
    <x v="2"/>
    <s v="Mandalay"/>
    <s v="Member"/>
    <x v="1"/>
    <x v="4"/>
    <n v="93.4"/>
    <n v="2"/>
    <n v="9.34"/>
    <n v="196.14000000000001"/>
    <n v="43554"/>
    <n v="0.69027777777777777"/>
    <s v="Cash"/>
    <n v="186.8"/>
    <n v="4.7619047620000003"/>
    <n v="9.34"/>
    <n v="5.5"/>
  </r>
  <r>
    <s v="576-31-4774"/>
    <x v="2"/>
    <s v="Mandalay"/>
    <s v="Normal"/>
    <x v="0"/>
    <x v="0"/>
    <n v="73.41"/>
    <n v="3"/>
    <n v="11.0115"/>
    <n v="231.2415"/>
    <n v="43526"/>
    <n v="0.54861111111111105"/>
    <s v="Ewallet"/>
    <n v="220.23"/>
    <n v="4.7619047620000003"/>
    <n v="11.0115"/>
    <n v="4"/>
  </r>
  <r>
    <s v="556-41-6224"/>
    <x v="1"/>
    <s v="Naypyitaw"/>
    <s v="Normal"/>
    <x v="1"/>
    <x v="0"/>
    <n v="33.64"/>
    <n v="8"/>
    <n v="13.456"/>
    <n v="282.57600000000002"/>
    <n v="43511"/>
    <n v="0.71527777777777779"/>
    <s v="Credit card"/>
    <n v="269.12"/>
    <n v="4.7619047620000003"/>
    <n v="13.456"/>
    <n v="9.3000000000000007"/>
  </r>
  <r>
    <s v="811-03-8790"/>
    <x v="0"/>
    <s v="Yangon"/>
    <s v="Normal"/>
    <x v="0"/>
    <x v="1"/>
    <n v="45.48"/>
    <n v="10"/>
    <n v="22.74"/>
    <n v="477.53999999999996"/>
    <n v="43525"/>
    <n v="0.43194444444444446"/>
    <s v="Credit card"/>
    <n v="454.8"/>
    <n v="4.7619047620000003"/>
    <n v="22.74"/>
    <n v="4.8"/>
  </r>
  <r>
    <s v="242-11-3142"/>
    <x v="2"/>
    <s v="Mandalay"/>
    <s v="Member"/>
    <x v="1"/>
    <x v="5"/>
    <n v="83.77"/>
    <n v="2"/>
    <n v="8.3770000000000007"/>
    <n v="175.917"/>
    <n v="43520"/>
    <n v="0.83124999999999993"/>
    <s v="Cash"/>
    <n v="167.54"/>
    <n v="4.7619047620000003"/>
    <n v="8.3770000000000007"/>
    <n v="4.5999999999999996"/>
  </r>
  <r>
    <s v="752-23-3760"/>
    <x v="2"/>
    <s v="Mandalay"/>
    <s v="Member"/>
    <x v="0"/>
    <x v="3"/>
    <n v="64.08"/>
    <n v="7"/>
    <n v="22.428000000000001"/>
    <n v="470.988"/>
    <n v="43515"/>
    <n v="0.81180555555555556"/>
    <s v="Credit card"/>
    <n v="448.56"/>
    <n v="4.7619047620000003"/>
    <n v="22.428000000000001"/>
    <n v="7.3"/>
  </r>
  <r>
    <s v="274-05-5470"/>
    <x v="0"/>
    <s v="Yangon"/>
    <s v="Member"/>
    <x v="0"/>
    <x v="4"/>
    <n v="73.47"/>
    <n v="4"/>
    <n v="14.694000000000001"/>
    <n v="308.57400000000001"/>
    <n v="43519"/>
    <n v="0.77083333333333337"/>
    <s v="Cash"/>
    <n v="293.88"/>
    <n v="4.7619047620000003"/>
    <n v="14.694000000000001"/>
    <n v="6"/>
  </r>
  <r>
    <s v="648-94-3045"/>
    <x v="1"/>
    <s v="Naypyitaw"/>
    <s v="Normal"/>
    <x v="1"/>
    <x v="0"/>
    <n v="58.95"/>
    <n v="10"/>
    <n v="29.475000000000001"/>
    <n v="618.97500000000002"/>
    <n v="43503"/>
    <n v="0.6020833333333333"/>
    <s v="Ewallet"/>
    <n v="589.5"/>
    <n v="4.7619047620000003"/>
    <n v="29.475000000000001"/>
    <n v="8.1"/>
  </r>
  <r>
    <s v="130-67-4723"/>
    <x v="0"/>
    <s v="Yangon"/>
    <s v="Member"/>
    <x v="1"/>
    <x v="4"/>
    <n v="48.5"/>
    <n v="6"/>
    <n v="14.55"/>
    <n v="305.55"/>
    <n v="43476"/>
    <n v="0.58124999999999993"/>
    <s v="Ewallet"/>
    <n v="291"/>
    <n v="4.7619047620000003"/>
    <n v="14.55"/>
    <n v="9.4"/>
  </r>
  <r>
    <s v="528-87-5606"/>
    <x v="2"/>
    <s v="Mandalay"/>
    <s v="Member"/>
    <x v="0"/>
    <x v="1"/>
    <n v="39.479999999999997"/>
    <n v="1"/>
    <n v="1.974"/>
    <n v="41.453999999999994"/>
    <n v="43508"/>
    <n v="0.82152777777777775"/>
    <s v="Cash"/>
    <n v="39.479999999999997"/>
    <n v="4.7619047620000003"/>
    <n v="1.974"/>
    <n v="6.5"/>
  </r>
  <r>
    <s v="320-85-2052"/>
    <x v="2"/>
    <s v="Mandalay"/>
    <s v="Normal"/>
    <x v="0"/>
    <x v="3"/>
    <n v="34.81"/>
    <n v="1"/>
    <n v="1.7404999999999999"/>
    <n v="36.5505"/>
    <n v="43479"/>
    <n v="0.42430555555555555"/>
    <s v="Credit card"/>
    <n v="34.81"/>
    <n v="4.7619047620000003"/>
    <n v="1.7404999999999999"/>
    <n v="7"/>
  </r>
  <r>
    <s v="370-96-0655"/>
    <x v="1"/>
    <s v="Naypyitaw"/>
    <s v="Normal"/>
    <x v="0"/>
    <x v="5"/>
    <n v="49.32"/>
    <n v="6"/>
    <n v="14.795999999999999"/>
    <n v="310.71600000000001"/>
    <n v="43474"/>
    <n v="0.57361111111111118"/>
    <s v="Ewallet"/>
    <n v="295.92"/>
    <n v="4.7619047620000003"/>
    <n v="14.795999999999999"/>
    <n v="7.1"/>
  </r>
  <r>
    <s v="105-10-6182"/>
    <x v="0"/>
    <s v="Yangon"/>
    <s v="Member"/>
    <x v="1"/>
    <x v="5"/>
    <n v="21.48"/>
    <n v="2"/>
    <n v="2.1480000000000001"/>
    <n v="45.108000000000004"/>
    <n v="43523"/>
    <n v="0.51527777777777783"/>
    <s v="Ewallet"/>
    <n v="42.96"/>
    <n v="4.7619047620000003"/>
    <n v="2.1480000000000001"/>
    <n v="6.6"/>
  </r>
  <r>
    <s v="510-79-0415"/>
    <x v="2"/>
    <s v="Mandalay"/>
    <s v="Member"/>
    <x v="0"/>
    <x v="3"/>
    <n v="23.08"/>
    <n v="6"/>
    <n v="6.9240000000000004"/>
    <n v="145.404"/>
    <n v="43489"/>
    <n v="0.80555555555555547"/>
    <s v="Ewallet"/>
    <n v="138.47999999999999"/>
    <n v="4.7619047620000003"/>
    <n v="6.9240000000000004"/>
    <n v="4.9000000000000004"/>
  </r>
  <r>
    <s v="241-96-5076"/>
    <x v="2"/>
    <s v="Mandalay"/>
    <s v="Member"/>
    <x v="0"/>
    <x v="2"/>
    <n v="49.1"/>
    <n v="2"/>
    <n v="4.91"/>
    <n v="103.11"/>
    <n v="43473"/>
    <n v="0.54027777777777775"/>
    <s v="Credit card"/>
    <n v="98.2"/>
    <n v="4.7619047620000003"/>
    <n v="4.91"/>
    <n v="6.4"/>
  </r>
  <r>
    <s v="767-97-4650"/>
    <x v="2"/>
    <s v="Mandalay"/>
    <s v="Member"/>
    <x v="0"/>
    <x v="3"/>
    <n v="64.83"/>
    <n v="2"/>
    <n v="6.4829999999999997"/>
    <n v="136.143"/>
    <n v="43473"/>
    <n v="0.4993055555555555"/>
    <s v="Credit card"/>
    <n v="129.66"/>
    <n v="4.7619047620000003"/>
    <n v="6.4829999999999997"/>
    <n v="8"/>
  </r>
  <r>
    <s v="648-83-1321"/>
    <x v="0"/>
    <s v="Yangon"/>
    <s v="Member"/>
    <x v="1"/>
    <x v="2"/>
    <n v="63.56"/>
    <n v="10"/>
    <n v="31.78"/>
    <n v="667.38"/>
    <n v="43481"/>
    <n v="0.74930555555555556"/>
    <s v="Cash"/>
    <n v="635.6"/>
    <n v="4.7619047620000003"/>
    <n v="31.78"/>
    <n v="4.3"/>
  </r>
  <r>
    <s v="173-57-2300"/>
    <x v="1"/>
    <s v="Naypyitaw"/>
    <s v="Member"/>
    <x v="1"/>
    <x v="3"/>
    <n v="72.88"/>
    <n v="2"/>
    <n v="7.2880000000000003"/>
    <n v="153.048"/>
    <n v="43537"/>
    <n v="0.53541666666666665"/>
    <s v="Cash"/>
    <n v="145.76"/>
    <n v="4.7619047620000003"/>
    <n v="7.2880000000000003"/>
    <n v="6.1"/>
  </r>
  <r>
    <s v="305-03-2383"/>
    <x v="0"/>
    <s v="Yangon"/>
    <s v="Normal"/>
    <x v="0"/>
    <x v="4"/>
    <n v="67.099999999999994"/>
    <n v="3"/>
    <n v="10.065"/>
    <n v="211.36499999999998"/>
    <n v="43511"/>
    <n v="0.44166666666666665"/>
    <s v="Cash"/>
    <n v="201.3"/>
    <n v="4.7619047620000003"/>
    <n v="10.065"/>
    <n v="7.5"/>
  </r>
  <r>
    <s v="394-55-6384"/>
    <x v="1"/>
    <s v="Naypyitaw"/>
    <s v="Member"/>
    <x v="0"/>
    <x v="3"/>
    <n v="70.19"/>
    <n v="9"/>
    <n v="31.5855"/>
    <n v="663.29550000000006"/>
    <n v="43490"/>
    <n v="0.56805555555555554"/>
    <s v="Cash"/>
    <n v="631.71"/>
    <n v="4.7619047620000003"/>
    <n v="31.5855"/>
    <n v="6.7"/>
  </r>
  <r>
    <s v="266-20-6657"/>
    <x v="1"/>
    <s v="Naypyitaw"/>
    <s v="Member"/>
    <x v="1"/>
    <x v="4"/>
    <n v="55.04"/>
    <n v="7"/>
    <n v="19.263999999999999"/>
    <n v="404.54399999999998"/>
    <n v="43536"/>
    <n v="0.81874999999999998"/>
    <s v="Ewallet"/>
    <n v="385.28"/>
    <n v="4.7619047620000003"/>
    <n v="19.263999999999999"/>
    <n v="5.2"/>
  </r>
  <r>
    <s v="689-05-1884"/>
    <x v="0"/>
    <s v="Yangon"/>
    <s v="Member"/>
    <x v="1"/>
    <x v="0"/>
    <n v="48.63"/>
    <n v="10"/>
    <n v="24.315000000000001"/>
    <n v="510.61500000000001"/>
    <n v="43528"/>
    <n v="0.53055555555555556"/>
    <s v="Cash"/>
    <n v="486.3"/>
    <n v="4.7619047620000003"/>
    <n v="24.315000000000001"/>
    <n v="8.8000000000000007"/>
  </r>
  <r>
    <s v="196-01-2849"/>
    <x v="1"/>
    <s v="Naypyitaw"/>
    <s v="Member"/>
    <x v="0"/>
    <x v="5"/>
    <n v="73.38"/>
    <n v="7"/>
    <n v="25.683"/>
    <n v="539.34299999999996"/>
    <n v="43506"/>
    <n v="0.5805555555555556"/>
    <s v="Cash"/>
    <n v="513.66"/>
    <n v="4.7619047620000003"/>
    <n v="25.683"/>
    <n v="9.5"/>
  </r>
  <r>
    <s v="372-62-5264"/>
    <x v="1"/>
    <s v="Naypyitaw"/>
    <s v="Normal"/>
    <x v="0"/>
    <x v="4"/>
    <n v="52.6"/>
    <n v="9"/>
    <n v="23.67"/>
    <n v="497.07000000000005"/>
    <n v="43481"/>
    <n v="0.61249999999999993"/>
    <s v="Cash"/>
    <n v="473.4"/>
    <n v="4.7619047620000003"/>
    <n v="23.67"/>
    <n v="7.6"/>
  </r>
  <r>
    <s v="800-09-8606"/>
    <x v="0"/>
    <s v="Yangon"/>
    <s v="Member"/>
    <x v="0"/>
    <x v="2"/>
    <n v="87.37"/>
    <n v="5"/>
    <n v="21.842500000000001"/>
    <n v="458.6925"/>
    <n v="43494"/>
    <n v="0.82291666666666663"/>
    <s v="Cash"/>
    <n v="436.85"/>
    <n v="4.7619047620000003"/>
    <n v="21.842500000000001"/>
    <n v="6.6"/>
  </r>
  <r>
    <s v="182-52-7000"/>
    <x v="0"/>
    <s v="Yangon"/>
    <s v="Member"/>
    <x v="0"/>
    <x v="3"/>
    <n v="27.04"/>
    <n v="4"/>
    <n v="5.4080000000000004"/>
    <n v="113.568"/>
    <n v="43466"/>
    <n v="0.85138888888888886"/>
    <s v="Ewallet"/>
    <n v="108.16"/>
    <n v="4.7619047620000003"/>
    <n v="5.4080000000000004"/>
    <n v="6.9"/>
  </r>
  <r>
    <s v="826-58-8051"/>
    <x v="2"/>
    <s v="Mandalay"/>
    <s v="Normal"/>
    <x v="1"/>
    <x v="2"/>
    <n v="62.19"/>
    <n v="4"/>
    <n v="12.438000000000001"/>
    <n v="261.19799999999998"/>
    <n v="43471"/>
    <n v="0.82361111111111107"/>
    <s v="Ewallet"/>
    <n v="248.76"/>
    <n v="4.7619047620000003"/>
    <n v="12.438000000000001"/>
    <n v="4.3"/>
  </r>
  <r>
    <s v="868-06-0466"/>
    <x v="0"/>
    <s v="Yangon"/>
    <s v="Member"/>
    <x v="1"/>
    <x v="1"/>
    <n v="69.58"/>
    <n v="9"/>
    <n v="31.311"/>
    <n v="657.53100000000006"/>
    <n v="43515"/>
    <n v="0.81805555555555554"/>
    <s v="Credit card"/>
    <n v="626.22"/>
    <n v="4.7619047620000003"/>
    <n v="31.311"/>
    <n v="7.8"/>
  </r>
  <r>
    <s v="751-41-9720"/>
    <x v="1"/>
    <s v="Naypyitaw"/>
    <s v="Normal"/>
    <x v="1"/>
    <x v="2"/>
    <n v="97.5"/>
    <n v="10"/>
    <n v="48.75"/>
    <n v="1023.75"/>
    <n v="43477"/>
    <n v="0.6791666666666667"/>
    <s v="Ewallet"/>
    <n v="975"/>
    <n v="4.7619047620000003"/>
    <n v="48.75"/>
    <n v="8"/>
  </r>
  <r>
    <s v="626-43-7888"/>
    <x v="1"/>
    <s v="Naypyitaw"/>
    <s v="Normal"/>
    <x v="0"/>
    <x v="5"/>
    <n v="60.41"/>
    <n v="8"/>
    <n v="24.164000000000001"/>
    <n v="507.44399999999996"/>
    <n v="43503"/>
    <n v="0.51597222222222217"/>
    <s v="Ewallet"/>
    <n v="483.28"/>
    <n v="4.7619047620000003"/>
    <n v="24.164000000000001"/>
    <n v="9.6"/>
  </r>
  <r>
    <s v="176-64-7711"/>
    <x v="2"/>
    <s v="Mandalay"/>
    <s v="Normal"/>
    <x v="1"/>
    <x v="4"/>
    <n v="32.32"/>
    <n v="3"/>
    <n v="4.8479999999999999"/>
    <n v="101.80800000000001"/>
    <n v="43551"/>
    <n v="0.7993055555555556"/>
    <s v="Credit card"/>
    <n v="96.96"/>
    <n v="4.7619047620000003"/>
    <n v="4.8479999999999999"/>
    <n v="4.3"/>
  </r>
  <r>
    <s v="191-29-0321"/>
    <x v="2"/>
    <s v="Mandalay"/>
    <s v="Member"/>
    <x v="0"/>
    <x v="5"/>
    <n v="19.77"/>
    <n v="10"/>
    <n v="9.8849999999999998"/>
    <n v="207.58499999999998"/>
    <n v="43523"/>
    <n v="0.7895833333333333"/>
    <s v="Credit card"/>
    <n v="197.7"/>
    <n v="4.7619047620000003"/>
    <n v="9.8849999999999998"/>
    <n v="5"/>
  </r>
  <r>
    <s v="729-06-2010"/>
    <x v="2"/>
    <s v="Mandalay"/>
    <s v="Member"/>
    <x v="1"/>
    <x v="0"/>
    <n v="80.47"/>
    <n v="9"/>
    <n v="36.211500000000001"/>
    <n v="760.44150000000002"/>
    <n v="43471"/>
    <n v="0.47083333333333338"/>
    <s v="Cash"/>
    <n v="724.23"/>
    <n v="4.7619047620000003"/>
    <n v="36.211500000000001"/>
    <n v="9.1999999999999993"/>
  </r>
  <r>
    <s v="640-48-5028"/>
    <x v="2"/>
    <s v="Mandalay"/>
    <s v="Member"/>
    <x v="0"/>
    <x v="2"/>
    <n v="88.39"/>
    <n v="9"/>
    <n v="39.775500000000001"/>
    <n v="835.28549999999996"/>
    <n v="43526"/>
    <n v="0.52777777777777779"/>
    <s v="Cash"/>
    <n v="795.51"/>
    <n v="4.7619047620000003"/>
    <n v="39.775500000000001"/>
    <n v="6.3"/>
  </r>
  <r>
    <s v="186-79-9562"/>
    <x v="2"/>
    <s v="Mandalay"/>
    <s v="Normal"/>
    <x v="1"/>
    <x v="0"/>
    <n v="71.77"/>
    <n v="7"/>
    <n v="25.119499999999999"/>
    <n v="527.5095"/>
    <n v="43553"/>
    <n v="0.58750000000000002"/>
    <s v="Cash"/>
    <n v="502.39"/>
    <n v="4.7619047620000003"/>
    <n v="25.119499999999999"/>
    <n v="8.9"/>
  </r>
  <r>
    <s v="834-45-5519"/>
    <x v="2"/>
    <s v="Mandalay"/>
    <s v="Normal"/>
    <x v="0"/>
    <x v="1"/>
    <n v="43"/>
    <n v="4"/>
    <n v="8.6"/>
    <n v="180.6"/>
    <n v="43496"/>
    <n v="0.8666666666666667"/>
    <s v="Ewallet"/>
    <n v="172"/>
    <n v="4.7619047620000003"/>
    <n v="8.6"/>
    <n v="7.6"/>
  </r>
  <r>
    <s v="162-65-8559"/>
    <x v="1"/>
    <s v="Naypyitaw"/>
    <s v="Member"/>
    <x v="1"/>
    <x v="4"/>
    <n v="68.98"/>
    <n v="1"/>
    <n v="3.4489999999999998"/>
    <n v="72.429000000000002"/>
    <n v="43486"/>
    <n v="0.84236111111111101"/>
    <s v="Cash"/>
    <n v="68.98"/>
    <n v="4.7619047620000003"/>
    <n v="3.4489999999999998"/>
    <n v="4.8"/>
  </r>
  <r>
    <s v="760-27-5490"/>
    <x v="1"/>
    <s v="Naypyitaw"/>
    <s v="Normal"/>
    <x v="1"/>
    <x v="5"/>
    <n v="15.62"/>
    <n v="8"/>
    <n v="6.2480000000000002"/>
    <n v="131.208"/>
    <n v="43485"/>
    <n v="0.85902777777777783"/>
    <s v="Ewallet"/>
    <n v="124.96"/>
    <n v="4.7619047620000003"/>
    <n v="6.2480000000000002"/>
    <n v="9.1"/>
  </r>
  <r>
    <s v="445-30-9252"/>
    <x v="0"/>
    <s v="Yangon"/>
    <s v="Normal"/>
    <x v="1"/>
    <x v="3"/>
    <n v="25.7"/>
    <n v="3"/>
    <n v="3.855"/>
    <n v="80.954999999999998"/>
    <n v="43482"/>
    <n v="0.74930555555555556"/>
    <s v="Ewallet"/>
    <n v="77.099999999999994"/>
    <n v="4.7619047620000003"/>
    <n v="3.855"/>
    <n v="6.1"/>
  </r>
  <r>
    <s v="786-94-2700"/>
    <x v="0"/>
    <s v="Yangon"/>
    <s v="Member"/>
    <x v="1"/>
    <x v="4"/>
    <n v="80.62"/>
    <n v="6"/>
    <n v="24.186"/>
    <n v="507.90600000000001"/>
    <n v="43524"/>
    <n v="0.84583333333333333"/>
    <s v="Cash"/>
    <n v="483.72"/>
    <n v="4.7619047620000003"/>
    <n v="24.186"/>
    <n v="9.1"/>
  </r>
  <r>
    <s v="728-88-7867"/>
    <x v="1"/>
    <s v="Naypyitaw"/>
    <s v="Member"/>
    <x v="0"/>
    <x v="2"/>
    <n v="75.53"/>
    <n v="4"/>
    <n v="15.106"/>
    <n v="317.226"/>
    <n v="43543"/>
    <n v="0.66111111111111109"/>
    <s v="Ewallet"/>
    <n v="302.12"/>
    <n v="4.7619047620000003"/>
    <n v="15.106"/>
    <n v="8.3000000000000007"/>
  </r>
  <r>
    <s v="183-21-3799"/>
    <x v="1"/>
    <s v="Naypyitaw"/>
    <s v="Normal"/>
    <x v="0"/>
    <x v="1"/>
    <n v="77.63"/>
    <n v="9"/>
    <n v="34.933500000000002"/>
    <n v="733.60349999999994"/>
    <n v="43515"/>
    <n v="0.63472222222222219"/>
    <s v="Ewallet"/>
    <n v="698.67"/>
    <n v="4.7619047620000003"/>
    <n v="34.933500000000002"/>
    <n v="7.2"/>
  </r>
  <r>
    <s v="268-20-3585"/>
    <x v="1"/>
    <s v="Naypyitaw"/>
    <s v="Normal"/>
    <x v="0"/>
    <x v="0"/>
    <n v="13.85"/>
    <n v="9"/>
    <n v="6.2324999999999999"/>
    <n v="130.88249999999999"/>
    <n v="43500"/>
    <n v="0.53472222222222221"/>
    <s v="Ewallet"/>
    <n v="124.65"/>
    <n v="4.7619047620000003"/>
    <n v="6.2324999999999999"/>
    <n v="6"/>
  </r>
  <r>
    <s v="735-32-9839"/>
    <x v="1"/>
    <s v="Naypyitaw"/>
    <s v="Member"/>
    <x v="1"/>
    <x v="5"/>
    <n v="98.7"/>
    <n v="8"/>
    <n v="39.479999999999997"/>
    <n v="829.08"/>
    <n v="43496"/>
    <n v="0.44166666666666665"/>
    <s v="Ewallet"/>
    <n v="789.6"/>
    <n v="4.7619047620000003"/>
    <n v="39.479999999999997"/>
    <n v="8.5"/>
  </r>
  <r>
    <s v="258-92-7466"/>
    <x v="0"/>
    <s v="Yangon"/>
    <s v="Normal"/>
    <x v="0"/>
    <x v="0"/>
    <n v="35.68"/>
    <n v="5"/>
    <n v="8.92"/>
    <n v="187.32"/>
    <n v="43502"/>
    <n v="0.7729166666666667"/>
    <s v="Credit card"/>
    <n v="178.4"/>
    <n v="4.7619047620000003"/>
    <n v="8.92"/>
    <n v="6.6"/>
  </r>
  <r>
    <s v="857-16-3520"/>
    <x v="0"/>
    <s v="Yangon"/>
    <s v="Member"/>
    <x v="0"/>
    <x v="5"/>
    <n v="71.459999999999994"/>
    <n v="7"/>
    <n v="25.010999999999999"/>
    <n v="525.23099999999999"/>
    <n v="43552"/>
    <n v="0.67083333333333339"/>
    <s v="Ewallet"/>
    <n v="500.22"/>
    <n v="4.7619047620000003"/>
    <n v="25.010999999999999"/>
    <n v="4.5"/>
  </r>
  <r>
    <s v="482-17-1179"/>
    <x v="0"/>
    <s v="Yangon"/>
    <s v="Member"/>
    <x v="1"/>
    <x v="1"/>
    <n v="11.94"/>
    <n v="3"/>
    <n v="1.7909999999999999"/>
    <n v="37.610999999999997"/>
    <n v="43484"/>
    <n v="0.53263888888888888"/>
    <s v="Credit card"/>
    <n v="35.82"/>
    <n v="4.7619047620000003"/>
    <n v="1.7909999999999999"/>
    <n v="8.1"/>
  </r>
  <r>
    <s v="788-21-5741"/>
    <x v="0"/>
    <s v="Yangon"/>
    <s v="Normal"/>
    <x v="1"/>
    <x v="5"/>
    <n v="45.38"/>
    <n v="3"/>
    <n v="6.8070000000000004"/>
    <n v="142.947"/>
    <n v="43513"/>
    <n v="0.56527777777777777"/>
    <s v="Credit card"/>
    <n v="136.13999999999999"/>
    <n v="4.7619047620000003"/>
    <n v="6.8070000000000004"/>
    <n v="7.2"/>
  </r>
  <r>
    <s v="821-14-9046"/>
    <x v="2"/>
    <s v="Mandalay"/>
    <s v="Member"/>
    <x v="0"/>
    <x v="5"/>
    <n v="17.48"/>
    <n v="6"/>
    <n v="5.2439999999999998"/>
    <n v="110.124"/>
    <n v="43483"/>
    <n v="0.62777777777777777"/>
    <s v="Credit card"/>
    <n v="104.88"/>
    <n v="4.7619047620000003"/>
    <n v="5.2439999999999998"/>
    <n v="6.1"/>
  </r>
  <r>
    <s v="418-05-0656"/>
    <x v="2"/>
    <s v="Mandalay"/>
    <s v="Normal"/>
    <x v="0"/>
    <x v="5"/>
    <n v="25.56"/>
    <n v="7"/>
    <n v="8.9459999999999997"/>
    <n v="187.86599999999999"/>
    <n v="43498"/>
    <n v="0.86249999999999993"/>
    <s v="Cash"/>
    <n v="178.92"/>
    <n v="4.7619047620000003"/>
    <n v="8.9459999999999997"/>
    <n v="7.1"/>
  </r>
  <r>
    <s v="678-79-0726"/>
    <x v="1"/>
    <s v="Naypyitaw"/>
    <s v="Member"/>
    <x v="0"/>
    <x v="3"/>
    <n v="90.63"/>
    <n v="9"/>
    <n v="40.783499999999997"/>
    <n v="856.45349999999996"/>
    <n v="43483"/>
    <n v="0.64444444444444449"/>
    <s v="Cash"/>
    <n v="815.67"/>
    <n v="4.7619047620000003"/>
    <n v="40.783499999999997"/>
    <n v="5.0999999999999996"/>
  </r>
  <r>
    <s v="776-68-1096"/>
    <x v="2"/>
    <s v="Mandalay"/>
    <s v="Normal"/>
    <x v="1"/>
    <x v="2"/>
    <n v="44.12"/>
    <n v="3"/>
    <n v="6.6180000000000003"/>
    <n v="138.97799999999998"/>
    <n v="43542"/>
    <n v="0.57291666666666663"/>
    <s v="Credit card"/>
    <n v="132.36000000000001"/>
    <n v="4.7619047620000003"/>
    <n v="6.6180000000000003"/>
    <n v="7.9"/>
  </r>
  <r>
    <s v="592-46-1692"/>
    <x v="1"/>
    <s v="Naypyitaw"/>
    <s v="Member"/>
    <x v="0"/>
    <x v="4"/>
    <n v="36.770000000000003"/>
    <n v="7"/>
    <n v="12.8695"/>
    <n v="270.25950000000006"/>
    <n v="43476"/>
    <n v="0.84027777777777779"/>
    <s v="Cash"/>
    <n v="257.39"/>
    <n v="4.7619047620000003"/>
    <n v="12.8695"/>
    <n v="7.4"/>
  </r>
  <r>
    <s v="434-35-9162"/>
    <x v="2"/>
    <s v="Mandalay"/>
    <s v="Member"/>
    <x v="1"/>
    <x v="4"/>
    <n v="23.34"/>
    <n v="4"/>
    <n v="4.6680000000000001"/>
    <n v="98.028000000000006"/>
    <n v="43500"/>
    <n v="0.78680555555555554"/>
    <s v="Ewallet"/>
    <n v="93.36"/>
    <n v="4.7619047620000003"/>
    <n v="4.6680000000000001"/>
    <n v="7.4"/>
  </r>
  <r>
    <s v="149-14-0304"/>
    <x v="1"/>
    <s v="Naypyitaw"/>
    <s v="Member"/>
    <x v="0"/>
    <x v="0"/>
    <n v="28.5"/>
    <n v="8"/>
    <n v="11.4"/>
    <n v="239.4"/>
    <n v="43502"/>
    <n v="0.6"/>
    <s v="Cash"/>
    <n v="228"/>
    <n v="4.7619047620000003"/>
    <n v="11.4"/>
    <n v="6.6"/>
  </r>
  <r>
    <s v="442-44-6497"/>
    <x v="1"/>
    <s v="Naypyitaw"/>
    <s v="Member"/>
    <x v="1"/>
    <x v="2"/>
    <n v="55.57"/>
    <n v="3"/>
    <n v="8.3354999999999997"/>
    <n v="175.0455"/>
    <n v="43473"/>
    <n v="0.48749999999999999"/>
    <s v="Credit card"/>
    <n v="166.71"/>
    <n v="4.7619047620000003"/>
    <n v="8.3354999999999997"/>
    <n v="5.9"/>
  </r>
  <r>
    <s v="174-64-0215"/>
    <x v="2"/>
    <s v="Mandalay"/>
    <s v="Normal"/>
    <x v="1"/>
    <x v="3"/>
    <n v="69.739999999999995"/>
    <n v="10"/>
    <n v="34.869999999999997"/>
    <n v="732.27"/>
    <n v="43529"/>
    <n v="0.74236111111111114"/>
    <s v="Credit card"/>
    <n v="697.4"/>
    <n v="4.7619047620000003"/>
    <n v="34.869999999999997"/>
    <n v="8.9"/>
  </r>
  <r>
    <s v="210-74-9613"/>
    <x v="1"/>
    <s v="Naypyitaw"/>
    <s v="Normal"/>
    <x v="1"/>
    <x v="5"/>
    <n v="97.26"/>
    <n v="4"/>
    <n v="19.452000000000002"/>
    <n v="408.49200000000002"/>
    <n v="43540"/>
    <n v="0.6479166666666667"/>
    <s v="Ewallet"/>
    <n v="389.04"/>
    <n v="4.7619047620000003"/>
    <n v="19.452000000000002"/>
    <n v="6.8"/>
  </r>
  <r>
    <s v="299-29-0180"/>
    <x v="2"/>
    <s v="Mandalay"/>
    <s v="Member"/>
    <x v="0"/>
    <x v="2"/>
    <n v="52.18"/>
    <n v="7"/>
    <n v="18.263000000000002"/>
    <n v="383.52299999999997"/>
    <n v="43533"/>
    <n v="0.45416666666666666"/>
    <s v="Cash"/>
    <n v="365.26"/>
    <n v="4.7619047620000003"/>
    <n v="18.263000000000002"/>
    <n v="9.3000000000000007"/>
  </r>
  <r>
    <s v="247-11-2470"/>
    <x v="0"/>
    <s v="Yangon"/>
    <s v="Member"/>
    <x v="0"/>
    <x v="5"/>
    <n v="22.32"/>
    <n v="4"/>
    <n v="4.4640000000000004"/>
    <n v="93.744"/>
    <n v="43525"/>
    <n v="0.68263888888888891"/>
    <s v="Credit card"/>
    <n v="89.28"/>
    <n v="4.7619047620000003"/>
    <n v="4.4640000000000004"/>
    <n v="4.4000000000000004"/>
  </r>
  <r>
    <s v="635-28-5728"/>
    <x v="0"/>
    <s v="Yangon"/>
    <s v="Normal"/>
    <x v="1"/>
    <x v="0"/>
    <n v="56"/>
    <n v="3"/>
    <n v="8.4"/>
    <n v="176.4"/>
    <n v="43524"/>
    <n v="0.81458333333333333"/>
    <s v="Ewallet"/>
    <n v="168"/>
    <n v="4.7619047620000003"/>
    <n v="8.4"/>
    <n v="4.8"/>
  </r>
  <r>
    <s v="756-49-0168"/>
    <x v="0"/>
    <s v="Yangon"/>
    <s v="Member"/>
    <x v="1"/>
    <x v="5"/>
    <n v="19.7"/>
    <n v="1"/>
    <n v="0.98499999999999999"/>
    <n v="20.684999999999999"/>
    <n v="43504"/>
    <n v="0.48541666666666666"/>
    <s v="Ewallet"/>
    <n v="19.7"/>
    <n v="4.7619047620000003"/>
    <n v="0.98499999999999999"/>
    <n v="9.5"/>
  </r>
  <r>
    <s v="438-23-1242"/>
    <x v="2"/>
    <s v="Mandalay"/>
    <s v="Normal"/>
    <x v="1"/>
    <x v="1"/>
    <n v="75.88"/>
    <n v="7"/>
    <n v="26.558"/>
    <n v="557.71799999999996"/>
    <n v="43489"/>
    <n v="0.44305555555555554"/>
    <s v="Ewallet"/>
    <n v="531.16"/>
    <n v="4.7619047620000003"/>
    <n v="26.558"/>
    <n v="8.9"/>
  </r>
  <r>
    <s v="238-45-6950"/>
    <x v="2"/>
    <s v="Mandalay"/>
    <s v="Member"/>
    <x v="1"/>
    <x v="4"/>
    <n v="53.72"/>
    <n v="1"/>
    <n v="2.6859999999999999"/>
    <n v="56.405999999999999"/>
    <n v="43525"/>
    <n v="0.8354166666666667"/>
    <s v="Ewallet"/>
    <n v="53.72"/>
    <n v="4.7619047620000003"/>
    <n v="2.6859999999999999"/>
    <n v="6.4"/>
  </r>
  <r>
    <s v="607-65-2441"/>
    <x v="1"/>
    <s v="Naypyitaw"/>
    <s v="Member"/>
    <x v="1"/>
    <x v="0"/>
    <n v="81.95"/>
    <n v="10"/>
    <n v="40.975000000000001"/>
    <n v="860.47500000000002"/>
    <n v="43534"/>
    <n v="0.52708333333333335"/>
    <s v="Credit card"/>
    <n v="819.5"/>
    <n v="4.7619047620000003"/>
    <n v="40.975000000000001"/>
    <n v="6"/>
  </r>
  <r>
    <s v="386-27-7606"/>
    <x v="1"/>
    <s v="Naypyitaw"/>
    <s v="Member"/>
    <x v="0"/>
    <x v="2"/>
    <n v="81.2"/>
    <n v="7"/>
    <n v="28.42"/>
    <n v="596.81999999999994"/>
    <n v="43547"/>
    <n v="0.66597222222222219"/>
    <s v="Credit card"/>
    <n v="568.4"/>
    <n v="4.7619047620000003"/>
    <n v="28.42"/>
    <n v="8.1"/>
  </r>
  <r>
    <s v="137-63-5492"/>
    <x v="1"/>
    <s v="Naypyitaw"/>
    <s v="Normal"/>
    <x v="1"/>
    <x v="1"/>
    <n v="58.76"/>
    <n v="10"/>
    <n v="29.38"/>
    <n v="616.98"/>
    <n v="43494"/>
    <n v="0.60138888888888886"/>
    <s v="Ewallet"/>
    <n v="587.6"/>
    <n v="4.7619047620000003"/>
    <n v="29.38"/>
    <n v="9"/>
  </r>
  <r>
    <s v="197-77-7132"/>
    <x v="2"/>
    <s v="Mandalay"/>
    <s v="Member"/>
    <x v="1"/>
    <x v="1"/>
    <n v="91.56"/>
    <n v="8"/>
    <n v="36.624000000000002"/>
    <n v="769.10400000000004"/>
    <n v="43477"/>
    <n v="0.76527777777777783"/>
    <s v="Ewallet"/>
    <n v="732.48"/>
    <n v="4.7619047620000003"/>
    <n v="36.624000000000002"/>
    <n v="6"/>
  </r>
  <r>
    <s v="805-86-0265"/>
    <x v="0"/>
    <s v="Yangon"/>
    <s v="Normal"/>
    <x v="1"/>
    <x v="2"/>
    <n v="93.96"/>
    <n v="9"/>
    <n v="42.281999999999996"/>
    <n v="887.92200000000003"/>
    <n v="43544"/>
    <n v="0.48055555555555557"/>
    <s v="Cash"/>
    <n v="845.64"/>
    <n v="4.7619047620000003"/>
    <n v="42.281999999999996"/>
    <n v="9.8000000000000007"/>
  </r>
  <r>
    <s v="733-29-1227"/>
    <x v="1"/>
    <s v="Naypyitaw"/>
    <s v="Normal"/>
    <x v="1"/>
    <x v="2"/>
    <n v="55.61"/>
    <n v="7"/>
    <n v="19.4635"/>
    <n v="408.73349999999999"/>
    <n v="43547"/>
    <n v="0.52847222222222223"/>
    <s v="Cash"/>
    <n v="389.27"/>
    <n v="4.7619047620000003"/>
    <n v="19.4635"/>
    <n v="8.5"/>
  </r>
  <r>
    <s v="451-73-2711"/>
    <x v="1"/>
    <s v="Naypyitaw"/>
    <s v="Normal"/>
    <x v="1"/>
    <x v="4"/>
    <n v="84.83"/>
    <n v="1"/>
    <n v="4.2415000000000003"/>
    <n v="89.0715"/>
    <n v="43479"/>
    <n v="0.63888888888888895"/>
    <s v="Ewallet"/>
    <n v="84.83"/>
    <n v="4.7619047620000003"/>
    <n v="4.2415000000000003"/>
    <n v="8.8000000000000007"/>
  </r>
  <r>
    <s v="373-14-0504"/>
    <x v="0"/>
    <s v="Yangon"/>
    <s v="Member"/>
    <x v="0"/>
    <x v="3"/>
    <n v="71.63"/>
    <n v="2"/>
    <n v="7.1630000000000003"/>
    <n v="150.423"/>
    <n v="43508"/>
    <n v="0.60625000000000007"/>
    <s v="Ewallet"/>
    <n v="143.26"/>
    <n v="4.7619047620000003"/>
    <n v="7.1630000000000003"/>
    <n v="8.8000000000000007"/>
  </r>
  <r>
    <s v="546-80-2899"/>
    <x v="0"/>
    <s v="Yangon"/>
    <s v="Member"/>
    <x v="1"/>
    <x v="2"/>
    <n v="37.69"/>
    <n v="2"/>
    <n v="3.7690000000000001"/>
    <n v="79.149000000000001"/>
    <n v="43516"/>
    <n v="0.64513888888888882"/>
    <s v="Ewallet"/>
    <n v="75.38"/>
    <n v="4.7619047620000003"/>
    <n v="3.7690000000000001"/>
    <n v="9.5"/>
  </r>
  <r>
    <s v="345-68-9016"/>
    <x v="1"/>
    <s v="Naypyitaw"/>
    <s v="Member"/>
    <x v="0"/>
    <x v="3"/>
    <n v="31.67"/>
    <n v="8"/>
    <n v="12.667999999999999"/>
    <n v="266.02800000000002"/>
    <n v="43467"/>
    <n v="0.67986111111111114"/>
    <s v="Credit card"/>
    <n v="253.36"/>
    <n v="4.7619047620000003"/>
    <n v="12.667999999999999"/>
    <n v="5.6"/>
  </r>
  <r>
    <s v="390-17-5806"/>
    <x v="1"/>
    <s v="Naypyitaw"/>
    <s v="Member"/>
    <x v="0"/>
    <x v="4"/>
    <n v="38.42"/>
    <n v="1"/>
    <n v="1.921"/>
    <n v="40.341000000000001"/>
    <n v="43498"/>
    <n v="0.68958333333333333"/>
    <s v="Cash"/>
    <n v="38.42"/>
    <n v="4.7619047620000003"/>
    <n v="1.921"/>
    <n v="8.6"/>
  </r>
  <r>
    <s v="457-13-1708"/>
    <x v="2"/>
    <s v="Mandalay"/>
    <s v="Member"/>
    <x v="1"/>
    <x v="5"/>
    <n v="65.23"/>
    <n v="10"/>
    <n v="32.615000000000002"/>
    <n v="684.91500000000008"/>
    <n v="43473"/>
    <n v="0.79652777777777783"/>
    <s v="Credit card"/>
    <n v="652.29999999999995"/>
    <n v="4.7619047620000003"/>
    <n v="32.615000000000002"/>
    <n v="5.2"/>
  </r>
  <r>
    <s v="664-14-2882"/>
    <x v="1"/>
    <s v="Naypyitaw"/>
    <s v="Member"/>
    <x v="0"/>
    <x v="2"/>
    <n v="10.53"/>
    <n v="5"/>
    <n v="2.6324999999999998"/>
    <n v="55.282499999999999"/>
    <n v="43495"/>
    <n v="0.61319444444444449"/>
    <s v="Credit card"/>
    <n v="52.65"/>
    <n v="4.7619047620000003"/>
    <n v="2.6324999999999998"/>
    <n v="5.8"/>
  </r>
  <r>
    <s v="487-79-6868"/>
    <x v="2"/>
    <s v="Mandalay"/>
    <s v="Member"/>
    <x v="0"/>
    <x v="2"/>
    <n v="12.29"/>
    <n v="9"/>
    <n v="5.5305"/>
    <n v="116.14049999999999"/>
    <n v="43550"/>
    <n v="0.81111111111111101"/>
    <s v="Credit card"/>
    <n v="110.61"/>
    <n v="4.7619047620000003"/>
    <n v="5.5305"/>
    <n v="8"/>
  </r>
  <r>
    <s v="314-23-4520"/>
    <x v="1"/>
    <s v="Naypyitaw"/>
    <s v="Member"/>
    <x v="1"/>
    <x v="0"/>
    <n v="81.23"/>
    <n v="7"/>
    <n v="28.430499999999999"/>
    <n v="597.04050000000007"/>
    <n v="43480"/>
    <n v="0.86388888888888893"/>
    <s v="Cash"/>
    <n v="568.61"/>
    <n v="4.7619047620000003"/>
    <n v="28.430499999999999"/>
    <n v="9"/>
  </r>
  <r>
    <s v="210-30-7976"/>
    <x v="2"/>
    <s v="Mandalay"/>
    <s v="Member"/>
    <x v="0"/>
    <x v="5"/>
    <n v="22.32"/>
    <n v="4"/>
    <n v="4.4640000000000004"/>
    <n v="93.744"/>
    <n v="43538"/>
    <n v="0.4694444444444445"/>
    <s v="Ewallet"/>
    <n v="89.28"/>
    <n v="4.7619047620000003"/>
    <n v="4.4640000000000004"/>
    <n v="4.0999999999999996"/>
  </r>
  <r>
    <s v="585-86-8361"/>
    <x v="0"/>
    <s v="Yangon"/>
    <s v="Normal"/>
    <x v="0"/>
    <x v="4"/>
    <n v="27.28"/>
    <n v="5"/>
    <n v="6.82"/>
    <n v="143.22"/>
    <n v="43499"/>
    <n v="0.4381944444444445"/>
    <s v="Credit card"/>
    <n v="136.4"/>
    <n v="4.7619047620000003"/>
    <n v="6.82"/>
    <n v="8.6"/>
  </r>
  <r>
    <s v="807-14-7833"/>
    <x v="0"/>
    <s v="Yangon"/>
    <s v="Member"/>
    <x v="0"/>
    <x v="1"/>
    <n v="17.420000000000002"/>
    <n v="10"/>
    <n v="8.7100000000000009"/>
    <n v="182.91000000000003"/>
    <n v="43518"/>
    <n v="0.52083333333333337"/>
    <s v="Ewallet"/>
    <n v="174.2"/>
    <n v="4.7619047620000003"/>
    <n v="8.7100000000000009"/>
    <n v="7"/>
  </r>
  <r>
    <s v="775-72-1988"/>
    <x v="2"/>
    <s v="Mandalay"/>
    <s v="Normal"/>
    <x v="1"/>
    <x v="2"/>
    <n v="73.28"/>
    <n v="5"/>
    <n v="18.32"/>
    <n v="384.71999999999997"/>
    <n v="43489"/>
    <n v="0.62847222222222221"/>
    <s v="Ewallet"/>
    <n v="366.4"/>
    <n v="4.7619047620000003"/>
    <n v="18.32"/>
    <n v="8.4"/>
  </r>
  <r>
    <s v="288-38-3758"/>
    <x v="1"/>
    <s v="Naypyitaw"/>
    <s v="Member"/>
    <x v="0"/>
    <x v="5"/>
    <n v="84.87"/>
    <n v="3"/>
    <n v="12.730499999999999"/>
    <n v="267.34050000000002"/>
    <n v="43490"/>
    <n v="0.77083333333333337"/>
    <s v="Ewallet"/>
    <n v="254.61"/>
    <n v="4.7619047620000003"/>
    <n v="12.730499999999999"/>
    <n v="7.4"/>
  </r>
  <r>
    <s v="652-43-6591"/>
    <x v="0"/>
    <s v="Yangon"/>
    <s v="Normal"/>
    <x v="0"/>
    <x v="5"/>
    <n v="97.29"/>
    <n v="8"/>
    <n v="38.915999999999997"/>
    <n v="817.2360000000001"/>
    <n v="43533"/>
    <n v="0.5541666666666667"/>
    <s v="Credit card"/>
    <n v="778.32"/>
    <n v="4.7619047620000003"/>
    <n v="38.915999999999997"/>
    <n v="6.2"/>
  </r>
  <r>
    <s v="785-96-0615"/>
    <x v="2"/>
    <s v="Mandalay"/>
    <s v="Member"/>
    <x v="0"/>
    <x v="1"/>
    <n v="35.74"/>
    <n v="8"/>
    <n v="14.295999999999999"/>
    <n v="300.21600000000001"/>
    <n v="43513"/>
    <n v="0.64444444444444449"/>
    <s v="Ewallet"/>
    <n v="285.92"/>
    <n v="4.7619047620000003"/>
    <n v="14.295999999999999"/>
    <n v="4.9000000000000004"/>
  </r>
  <r>
    <s v="406-46-7107"/>
    <x v="0"/>
    <s v="Yangon"/>
    <s v="Normal"/>
    <x v="0"/>
    <x v="2"/>
    <n v="96.52"/>
    <n v="6"/>
    <n v="28.956"/>
    <n v="608.07600000000002"/>
    <n v="43476"/>
    <n v="0.49444444444444446"/>
    <s v="Cash"/>
    <n v="579.12"/>
    <n v="4.7619047620000003"/>
    <n v="28.956"/>
    <n v="4.5"/>
  </r>
  <r>
    <s v="250-17-5703"/>
    <x v="0"/>
    <s v="Yangon"/>
    <s v="Member"/>
    <x v="1"/>
    <x v="4"/>
    <n v="18.850000000000001"/>
    <n v="10"/>
    <n v="9.4250000000000007"/>
    <n v="197.92500000000001"/>
    <n v="43523"/>
    <n v="0.76666666666666661"/>
    <s v="Ewallet"/>
    <n v="188.5"/>
    <n v="4.7619047620000003"/>
    <n v="9.4250000000000007"/>
    <n v="5.6"/>
  </r>
  <r>
    <s v="156-95-3964"/>
    <x v="0"/>
    <s v="Yangon"/>
    <s v="Normal"/>
    <x v="0"/>
    <x v="4"/>
    <n v="55.39"/>
    <n v="4"/>
    <n v="11.077999999999999"/>
    <n v="232.63800000000001"/>
    <n v="43549"/>
    <n v="0.6381944444444444"/>
    <s v="Ewallet"/>
    <n v="221.56"/>
    <n v="4.7619047620000003"/>
    <n v="11.077999999999999"/>
    <n v="8"/>
  </r>
  <r>
    <s v="842-40-8179"/>
    <x v="2"/>
    <s v="Mandalay"/>
    <s v="Member"/>
    <x v="0"/>
    <x v="4"/>
    <n v="77.2"/>
    <n v="10"/>
    <n v="38.6"/>
    <n v="810.6"/>
    <n v="43507"/>
    <n v="0.44305555555555554"/>
    <s v="Credit card"/>
    <n v="772"/>
    <n v="4.7619047620000003"/>
    <n v="38.6"/>
    <n v="5.6"/>
  </r>
  <r>
    <s v="525-09-8450"/>
    <x v="2"/>
    <s v="Mandalay"/>
    <s v="Normal"/>
    <x v="1"/>
    <x v="1"/>
    <n v="72.13"/>
    <n v="10"/>
    <n v="36.064999999999998"/>
    <n v="757.36500000000001"/>
    <n v="43496"/>
    <n v="0.6333333333333333"/>
    <s v="Credit card"/>
    <n v="721.3"/>
    <n v="4.7619047620000003"/>
    <n v="36.064999999999998"/>
    <n v="4.2"/>
  </r>
  <r>
    <s v="410-67-1709"/>
    <x v="0"/>
    <s v="Yangon"/>
    <s v="Member"/>
    <x v="0"/>
    <x v="5"/>
    <n v="63.88"/>
    <n v="8"/>
    <n v="25.552"/>
    <n v="536.59199999999998"/>
    <n v="43485"/>
    <n v="0.7416666666666667"/>
    <s v="Ewallet"/>
    <n v="511.04"/>
    <n v="4.7619047620000003"/>
    <n v="25.552"/>
    <n v="9.9"/>
  </r>
  <r>
    <s v="587-73-4862"/>
    <x v="0"/>
    <s v="Yangon"/>
    <s v="Member"/>
    <x v="0"/>
    <x v="0"/>
    <n v="10.69"/>
    <n v="5"/>
    <n v="2.6724999999999999"/>
    <n v="56.122499999999995"/>
    <n v="43550"/>
    <n v="0.46319444444444446"/>
    <s v="Ewallet"/>
    <n v="53.45"/>
    <n v="4.7619047620000003"/>
    <n v="2.6724999999999999"/>
    <n v="7.6"/>
  </r>
  <r>
    <s v="787-87-2010"/>
    <x v="0"/>
    <s v="Yangon"/>
    <s v="Member"/>
    <x v="1"/>
    <x v="0"/>
    <n v="55.5"/>
    <n v="4"/>
    <n v="11.1"/>
    <n v="233.1"/>
    <n v="43485"/>
    <n v="0.65833333333333333"/>
    <s v="Credit card"/>
    <n v="222"/>
    <n v="4.7619047620000003"/>
    <n v="11.1"/>
    <n v="6.6"/>
  </r>
  <r>
    <s v="593-14-4239"/>
    <x v="2"/>
    <s v="Mandalay"/>
    <s v="Normal"/>
    <x v="0"/>
    <x v="2"/>
    <n v="95.46"/>
    <n v="8"/>
    <n v="38.183999999999997"/>
    <n v="801.86399999999992"/>
    <n v="43529"/>
    <n v="0.81944444444444453"/>
    <s v="Ewallet"/>
    <n v="763.68"/>
    <n v="4.7619047620000003"/>
    <n v="38.183999999999997"/>
    <n v="4.7"/>
  </r>
  <r>
    <s v="801-88-0346"/>
    <x v="1"/>
    <s v="Naypyitaw"/>
    <s v="Normal"/>
    <x v="0"/>
    <x v="5"/>
    <n v="76.06"/>
    <n v="3"/>
    <n v="11.409000000000001"/>
    <n v="239.589"/>
    <n v="43470"/>
    <n v="0.85416666666666663"/>
    <s v="Credit card"/>
    <n v="228.18"/>
    <n v="4.7619047620000003"/>
    <n v="11.409000000000001"/>
    <n v="9.8000000000000007"/>
  </r>
  <r>
    <s v="388-76-2555"/>
    <x v="2"/>
    <s v="Mandalay"/>
    <s v="Normal"/>
    <x v="1"/>
    <x v="3"/>
    <n v="13.69"/>
    <n v="6"/>
    <n v="4.1070000000000002"/>
    <n v="86.247"/>
    <n v="43509"/>
    <n v="0.58263888888888882"/>
    <s v="Cash"/>
    <n v="82.14"/>
    <n v="4.7619047620000003"/>
    <n v="4.1070000000000002"/>
    <n v="6.3"/>
  </r>
  <r>
    <s v="711-31-1234"/>
    <x v="2"/>
    <s v="Mandalay"/>
    <s v="Normal"/>
    <x v="0"/>
    <x v="1"/>
    <n v="95.64"/>
    <n v="4"/>
    <n v="19.128"/>
    <n v="401.68799999999999"/>
    <n v="43540"/>
    <n v="0.78541666666666676"/>
    <s v="Cash"/>
    <n v="382.56"/>
    <n v="4.7619047620000003"/>
    <n v="19.128"/>
    <n v="7.9"/>
  </r>
  <r>
    <s v="886-54-6089"/>
    <x v="0"/>
    <s v="Yangon"/>
    <s v="Normal"/>
    <x v="0"/>
    <x v="2"/>
    <n v="11.43"/>
    <n v="6"/>
    <n v="3.4289999999999998"/>
    <n v="72.009"/>
    <n v="43480"/>
    <n v="0.72499999999999998"/>
    <s v="Cash"/>
    <n v="68.58"/>
    <n v="4.7619047620000003"/>
    <n v="3.4289999999999998"/>
    <n v="7.7"/>
  </r>
  <r>
    <s v="707-32-7409"/>
    <x v="2"/>
    <s v="Mandalay"/>
    <s v="Member"/>
    <x v="0"/>
    <x v="3"/>
    <n v="95.54"/>
    <n v="4"/>
    <n v="19.108000000000001"/>
    <n v="401.26800000000003"/>
    <n v="43522"/>
    <n v="0.49861111111111112"/>
    <s v="Ewallet"/>
    <n v="382.16"/>
    <n v="4.7619047620000003"/>
    <n v="19.108000000000001"/>
    <n v="4.5"/>
  </r>
  <r>
    <s v="759-98-4285"/>
    <x v="1"/>
    <s v="Naypyitaw"/>
    <s v="Member"/>
    <x v="0"/>
    <x v="0"/>
    <n v="85.87"/>
    <n v="7"/>
    <n v="30.054500000000001"/>
    <n v="631.14449999999999"/>
    <n v="43523"/>
    <n v="0.79236111111111107"/>
    <s v="Credit card"/>
    <n v="601.09"/>
    <n v="4.7619047620000003"/>
    <n v="30.054500000000001"/>
    <n v="8"/>
  </r>
  <r>
    <s v="201-63-8275"/>
    <x v="1"/>
    <s v="Naypyitaw"/>
    <s v="Member"/>
    <x v="0"/>
    <x v="3"/>
    <n v="67.989999999999995"/>
    <n v="7"/>
    <n v="23.796500000000002"/>
    <n v="499.72649999999993"/>
    <n v="43513"/>
    <n v="0.70138888888888884"/>
    <s v="Ewallet"/>
    <n v="475.93"/>
    <n v="4.7619047620000003"/>
    <n v="23.796500000000002"/>
    <n v="5.7"/>
  </r>
  <r>
    <s v="471-06-8611"/>
    <x v="1"/>
    <s v="Naypyitaw"/>
    <s v="Normal"/>
    <x v="0"/>
    <x v="4"/>
    <n v="52.42"/>
    <n v="1"/>
    <n v="2.621"/>
    <n v="55.041000000000004"/>
    <n v="43502"/>
    <n v="0.43194444444444446"/>
    <s v="Credit card"/>
    <n v="52.42"/>
    <n v="4.7619047620000003"/>
    <n v="2.621"/>
    <n v="6.3"/>
  </r>
  <r>
    <s v="200-16-5952"/>
    <x v="1"/>
    <s v="Naypyitaw"/>
    <s v="Member"/>
    <x v="1"/>
    <x v="4"/>
    <n v="65.650000000000006"/>
    <n v="2"/>
    <n v="6.5650000000000004"/>
    <n v="137.86500000000001"/>
    <n v="43482"/>
    <n v="0.69861111111111107"/>
    <s v="Cash"/>
    <n v="131.30000000000001"/>
    <n v="4.7619047620000003"/>
    <n v="6.5650000000000004"/>
    <n v="6"/>
  </r>
  <r>
    <s v="120-54-2248"/>
    <x v="2"/>
    <s v="Mandalay"/>
    <s v="Normal"/>
    <x v="0"/>
    <x v="4"/>
    <n v="28.86"/>
    <n v="5"/>
    <n v="7.2149999999999999"/>
    <n v="151.51500000000001"/>
    <n v="43487"/>
    <n v="0.75555555555555554"/>
    <s v="Credit card"/>
    <n v="144.30000000000001"/>
    <n v="4.7619047620000003"/>
    <n v="7.2149999999999999"/>
    <n v="8"/>
  </r>
  <r>
    <s v="102-77-2261"/>
    <x v="1"/>
    <s v="Naypyitaw"/>
    <s v="Member"/>
    <x v="1"/>
    <x v="0"/>
    <n v="65.31"/>
    <n v="7"/>
    <n v="22.858499999999999"/>
    <n v="480.02850000000001"/>
    <n v="43529"/>
    <n v="0.75138888888888899"/>
    <s v="Credit card"/>
    <n v="457.17"/>
    <n v="4.7619047620000003"/>
    <n v="22.858499999999999"/>
    <n v="4.2"/>
  </r>
  <r>
    <s v="875-31-8302"/>
    <x v="2"/>
    <s v="Mandalay"/>
    <s v="Normal"/>
    <x v="1"/>
    <x v="3"/>
    <n v="93.38"/>
    <n v="1"/>
    <n v="4.6689999999999996"/>
    <n v="98.048999999999992"/>
    <n v="43468"/>
    <n v="0.54652777777777783"/>
    <s v="Cash"/>
    <n v="93.38"/>
    <n v="4.7619047620000003"/>
    <n v="4.6689999999999996"/>
    <n v="9.6"/>
  </r>
  <r>
    <s v="102-06-2002"/>
    <x v="1"/>
    <s v="Naypyitaw"/>
    <s v="Member"/>
    <x v="1"/>
    <x v="3"/>
    <n v="25.25"/>
    <n v="5"/>
    <n v="6.3125"/>
    <n v="132.5625"/>
    <n v="43544"/>
    <n v="0.74444444444444446"/>
    <s v="Cash"/>
    <n v="126.25"/>
    <n v="4.7619047620000003"/>
    <n v="6.3125"/>
    <n v="6.1"/>
  </r>
  <r>
    <s v="457-94-0464"/>
    <x v="2"/>
    <s v="Mandalay"/>
    <s v="Member"/>
    <x v="1"/>
    <x v="1"/>
    <n v="87.87"/>
    <n v="9"/>
    <n v="39.541499999999999"/>
    <n v="830.37150000000008"/>
    <n v="43496"/>
    <n v="0.85555555555555562"/>
    <s v="Ewallet"/>
    <n v="790.83"/>
    <n v="4.7619047620000003"/>
    <n v="39.541499999999999"/>
    <n v="5.6"/>
  </r>
  <r>
    <s v="629-42-4133"/>
    <x v="1"/>
    <s v="Naypyitaw"/>
    <s v="Normal"/>
    <x v="1"/>
    <x v="0"/>
    <n v="21.8"/>
    <n v="8"/>
    <n v="8.7200000000000006"/>
    <n v="183.12"/>
    <n v="43515"/>
    <n v="0.80833333333333324"/>
    <s v="Cash"/>
    <n v="174.4"/>
    <n v="4.7619047620000003"/>
    <n v="8.7200000000000006"/>
    <n v="8.3000000000000007"/>
  </r>
  <r>
    <s v="534-53-3526"/>
    <x v="0"/>
    <s v="Yangon"/>
    <s v="Normal"/>
    <x v="0"/>
    <x v="3"/>
    <n v="94.76"/>
    <n v="4"/>
    <n v="18.952000000000002"/>
    <n v="397.99200000000002"/>
    <n v="43507"/>
    <n v="0.67083333333333339"/>
    <s v="Ewallet"/>
    <n v="379.04"/>
    <n v="4.7619047620000003"/>
    <n v="18.952000000000002"/>
    <n v="7.8"/>
  </r>
  <r>
    <s v="307-04-2070"/>
    <x v="0"/>
    <s v="Yangon"/>
    <s v="Member"/>
    <x v="0"/>
    <x v="5"/>
    <n v="30.62"/>
    <n v="1"/>
    <n v="1.5309999999999999"/>
    <n v="32.151000000000003"/>
    <n v="43501"/>
    <n v="0.59305555555555556"/>
    <s v="Credit card"/>
    <n v="30.62"/>
    <n v="4.7619047620000003"/>
    <n v="1.5309999999999999"/>
    <n v="4.0999999999999996"/>
  </r>
  <r>
    <s v="468-99-7231"/>
    <x v="1"/>
    <s v="Naypyitaw"/>
    <s v="Normal"/>
    <x v="0"/>
    <x v="2"/>
    <n v="44.01"/>
    <n v="8"/>
    <n v="17.603999999999999"/>
    <n v="369.68399999999997"/>
    <n v="43527"/>
    <n v="0.73333333333333339"/>
    <s v="Cash"/>
    <n v="352.08"/>
    <n v="4.7619047620000003"/>
    <n v="17.603999999999999"/>
    <n v="8.8000000000000007"/>
  </r>
  <r>
    <s v="516-77-6464"/>
    <x v="1"/>
    <s v="Naypyitaw"/>
    <s v="Member"/>
    <x v="0"/>
    <x v="0"/>
    <n v="10.16"/>
    <n v="5"/>
    <n v="2.54"/>
    <n v="53.339999999999996"/>
    <n v="43520"/>
    <n v="0.54722222222222217"/>
    <s v="Ewallet"/>
    <n v="50.8"/>
    <n v="4.7619047620000003"/>
    <n v="2.54"/>
    <n v="4.0999999999999996"/>
  </r>
  <r>
    <s v="404-91-5964"/>
    <x v="0"/>
    <s v="Yangon"/>
    <s v="Normal"/>
    <x v="1"/>
    <x v="1"/>
    <n v="74.58"/>
    <n v="7"/>
    <n v="26.103000000000002"/>
    <n v="548.1629999999999"/>
    <n v="43500"/>
    <n v="0.67291666666666661"/>
    <s v="Credit card"/>
    <n v="522.05999999999995"/>
    <n v="4.7619047620000003"/>
    <n v="26.103000000000002"/>
    <n v="9"/>
  </r>
  <r>
    <s v="886-77-9084"/>
    <x v="1"/>
    <s v="Naypyitaw"/>
    <s v="Normal"/>
    <x v="1"/>
    <x v="1"/>
    <n v="71.89"/>
    <n v="8"/>
    <n v="28.756"/>
    <n v="603.87599999999998"/>
    <n v="43515"/>
    <n v="0.48125000000000001"/>
    <s v="Ewallet"/>
    <n v="575.12"/>
    <n v="4.7619047620000003"/>
    <n v="28.756"/>
    <n v="5.5"/>
  </r>
  <r>
    <s v="790-38-4466"/>
    <x v="1"/>
    <s v="Naypyitaw"/>
    <s v="Normal"/>
    <x v="0"/>
    <x v="0"/>
    <n v="10.99"/>
    <n v="5"/>
    <n v="2.7475000000000001"/>
    <n v="57.697500000000005"/>
    <n v="43488"/>
    <n v="0.4291666666666667"/>
    <s v="Credit card"/>
    <n v="54.95"/>
    <n v="4.7619047620000003"/>
    <n v="2.7475000000000001"/>
    <n v="9.3000000000000007"/>
  </r>
  <r>
    <s v="704-10-4056"/>
    <x v="1"/>
    <s v="Naypyitaw"/>
    <s v="Member"/>
    <x v="1"/>
    <x v="0"/>
    <n v="60.47"/>
    <n v="3"/>
    <n v="9.0704999999999991"/>
    <n v="190.48050000000001"/>
    <n v="43479"/>
    <n v="0.4548611111111111"/>
    <s v="Credit card"/>
    <n v="181.41"/>
    <n v="4.7619047620000003"/>
    <n v="9.0704999999999991"/>
    <n v="5.6"/>
  </r>
  <r>
    <s v="497-37-6538"/>
    <x v="0"/>
    <s v="Yangon"/>
    <s v="Normal"/>
    <x v="1"/>
    <x v="3"/>
    <n v="58.91"/>
    <n v="7"/>
    <n v="20.618500000000001"/>
    <n v="432.98849999999999"/>
    <n v="43482"/>
    <n v="0.63541666666666663"/>
    <s v="Ewallet"/>
    <n v="412.37"/>
    <n v="4.7619047620000003"/>
    <n v="20.618500000000001"/>
    <n v="9.6999999999999993"/>
  </r>
  <r>
    <s v="651-96-5970"/>
    <x v="0"/>
    <s v="Yangon"/>
    <s v="Normal"/>
    <x v="1"/>
    <x v="5"/>
    <n v="46.41"/>
    <n v="1"/>
    <n v="2.3205"/>
    <n v="48.730499999999999"/>
    <n v="43527"/>
    <n v="0.83750000000000002"/>
    <s v="Credit card"/>
    <n v="46.41"/>
    <n v="4.7619047620000003"/>
    <n v="2.3205"/>
    <n v="4"/>
  </r>
  <r>
    <s v="400-80-4065"/>
    <x v="1"/>
    <s v="Naypyitaw"/>
    <s v="Member"/>
    <x v="1"/>
    <x v="0"/>
    <n v="68.55"/>
    <n v="4"/>
    <n v="13.71"/>
    <n v="287.90999999999997"/>
    <n v="43511"/>
    <n v="0.84791666666666676"/>
    <s v="Credit card"/>
    <n v="274.2"/>
    <n v="4.7619047620000003"/>
    <n v="13.71"/>
    <n v="9.1999999999999993"/>
  </r>
  <r>
    <s v="744-16-7898"/>
    <x v="2"/>
    <s v="Mandalay"/>
    <s v="Normal"/>
    <x v="0"/>
    <x v="2"/>
    <n v="97.37"/>
    <n v="10"/>
    <n v="48.685000000000002"/>
    <n v="1022.385"/>
    <n v="43480"/>
    <n v="0.57500000000000007"/>
    <s v="Credit card"/>
    <n v="973.7"/>
    <n v="4.7619047620000003"/>
    <n v="48.685000000000002"/>
    <n v="4.9000000000000004"/>
  </r>
  <r>
    <s v="263-12-5321"/>
    <x v="0"/>
    <s v="Yangon"/>
    <s v="Member"/>
    <x v="1"/>
    <x v="1"/>
    <n v="92.6"/>
    <n v="7"/>
    <n v="32.409999999999997"/>
    <n v="680.6099999999999"/>
    <n v="43523"/>
    <n v="0.53611111111111109"/>
    <s v="Credit card"/>
    <n v="648.20000000000005"/>
    <n v="4.7619047620000003"/>
    <n v="32.409999999999997"/>
    <n v="9.3000000000000007"/>
  </r>
  <r>
    <s v="702-72-0487"/>
    <x v="0"/>
    <s v="Yangon"/>
    <s v="Normal"/>
    <x v="0"/>
    <x v="1"/>
    <n v="46.61"/>
    <n v="2"/>
    <n v="4.6609999999999996"/>
    <n v="97.881"/>
    <n v="43522"/>
    <n v="0.51944444444444449"/>
    <s v="Credit card"/>
    <n v="93.22"/>
    <n v="4.7619047620000003"/>
    <n v="4.6609999999999996"/>
    <n v="6.6"/>
  </r>
  <r>
    <s v="605-83-1050"/>
    <x v="2"/>
    <s v="Mandalay"/>
    <s v="Normal"/>
    <x v="1"/>
    <x v="5"/>
    <n v="27.18"/>
    <n v="2"/>
    <n v="2.718"/>
    <n v="57.078000000000003"/>
    <n v="43539"/>
    <n v="0.68472222222222223"/>
    <s v="Ewallet"/>
    <n v="54.36"/>
    <n v="4.7619047620000003"/>
    <n v="2.718"/>
    <n v="4.3"/>
  </r>
  <r>
    <s v="443-60-9639"/>
    <x v="1"/>
    <s v="Naypyitaw"/>
    <s v="Member"/>
    <x v="0"/>
    <x v="2"/>
    <n v="60.87"/>
    <n v="1"/>
    <n v="3.0434999999999999"/>
    <n v="63.913499999999999"/>
    <n v="43489"/>
    <n v="0.55833333333333335"/>
    <s v="Cash"/>
    <n v="60.87"/>
    <n v="4.7619047620000003"/>
    <n v="3.0434999999999999"/>
    <n v="5.5"/>
  </r>
  <r>
    <s v="864-24-7918"/>
    <x v="0"/>
    <s v="Yangon"/>
    <s v="Member"/>
    <x v="0"/>
    <x v="3"/>
    <n v="24.49"/>
    <n v="10"/>
    <n v="12.244999999999999"/>
    <n v="257.14499999999998"/>
    <n v="43518"/>
    <n v="0.63541666666666663"/>
    <s v="Cash"/>
    <n v="244.9"/>
    <n v="4.7619047620000003"/>
    <n v="12.244999999999999"/>
    <n v="8.1"/>
  </r>
  <r>
    <s v="359-94-5395"/>
    <x v="2"/>
    <s v="Mandalay"/>
    <s v="Normal"/>
    <x v="1"/>
    <x v="0"/>
    <n v="92.78"/>
    <n v="1"/>
    <n v="4.6390000000000002"/>
    <n v="97.418999999999997"/>
    <n v="43539"/>
    <n v="0.4513888888888889"/>
    <s v="Credit card"/>
    <n v="92.78"/>
    <n v="4.7619047620000003"/>
    <n v="4.6390000000000002"/>
    <n v="9.8000000000000007"/>
  </r>
  <r>
    <s v="401-09-4232"/>
    <x v="1"/>
    <s v="Naypyitaw"/>
    <s v="Member"/>
    <x v="1"/>
    <x v="2"/>
    <n v="86.69"/>
    <n v="5"/>
    <n v="21.672499999999999"/>
    <n v="455.1225"/>
    <n v="43507"/>
    <n v="0.77638888888888891"/>
    <s v="Ewallet"/>
    <n v="433.45"/>
    <n v="4.7619047620000003"/>
    <n v="21.672499999999999"/>
    <n v="9.4"/>
  </r>
  <r>
    <s v="751-15-6198"/>
    <x v="2"/>
    <s v="Mandalay"/>
    <s v="Normal"/>
    <x v="1"/>
    <x v="3"/>
    <n v="23.01"/>
    <n v="6"/>
    <n v="6.9029999999999996"/>
    <n v="144.96299999999999"/>
    <n v="43477"/>
    <n v="0.69791666666666663"/>
    <s v="Ewallet"/>
    <n v="138.06"/>
    <n v="4.7619047620000003"/>
    <n v="6.9029999999999996"/>
    <n v="7.9"/>
  </r>
  <r>
    <s v="324-41-6833"/>
    <x v="1"/>
    <s v="Naypyitaw"/>
    <s v="Member"/>
    <x v="0"/>
    <x v="1"/>
    <n v="30.2"/>
    <n v="8"/>
    <n v="12.08"/>
    <n v="253.68"/>
    <n v="43527"/>
    <n v="0.8125"/>
    <s v="Ewallet"/>
    <n v="241.6"/>
    <n v="4.7619047620000003"/>
    <n v="12.08"/>
    <n v="5.0999999999999996"/>
  </r>
  <r>
    <s v="474-33-8305"/>
    <x v="1"/>
    <s v="Naypyitaw"/>
    <s v="Member"/>
    <x v="1"/>
    <x v="5"/>
    <n v="67.39"/>
    <n v="7"/>
    <n v="23.586500000000001"/>
    <n v="495.31650000000002"/>
    <n v="43547"/>
    <n v="0.55763888888888891"/>
    <s v="Ewallet"/>
    <n v="471.73"/>
    <n v="4.7619047620000003"/>
    <n v="23.586500000000001"/>
    <n v="6.9"/>
  </r>
  <r>
    <s v="759-29-9521"/>
    <x v="0"/>
    <s v="Yangon"/>
    <s v="Member"/>
    <x v="0"/>
    <x v="5"/>
    <n v="48.96"/>
    <n v="9"/>
    <n v="22.032"/>
    <n v="462.67199999999997"/>
    <n v="43528"/>
    <n v="0.4770833333333333"/>
    <s v="Cash"/>
    <n v="440.64"/>
    <n v="4.7619047620000003"/>
    <n v="22.032"/>
    <n v="8"/>
  </r>
  <r>
    <s v="831-81-6575"/>
    <x v="2"/>
    <s v="Mandalay"/>
    <s v="Member"/>
    <x v="0"/>
    <x v="1"/>
    <n v="75.59"/>
    <n v="9"/>
    <n v="34.015500000000003"/>
    <n v="714.32550000000003"/>
    <n v="43519"/>
    <n v="0.46666666666666662"/>
    <s v="Cash"/>
    <n v="680.31"/>
    <n v="4.7619047620000003"/>
    <n v="34.015500000000003"/>
    <n v="8"/>
  </r>
  <r>
    <s v="220-68-6701"/>
    <x v="0"/>
    <s v="Yangon"/>
    <s v="Normal"/>
    <x v="0"/>
    <x v="2"/>
    <n v="77.47"/>
    <n v="4"/>
    <n v="15.494"/>
    <n v="325.37400000000002"/>
    <n v="43541"/>
    <n v="0.69166666666666676"/>
    <s v="Cash"/>
    <n v="309.88"/>
    <n v="4.7619047620000003"/>
    <n v="15.494"/>
    <n v="4.2"/>
  </r>
  <r>
    <s v="618-34-8551"/>
    <x v="0"/>
    <s v="Yangon"/>
    <s v="Normal"/>
    <x v="0"/>
    <x v="3"/>
    <n v="93.18"/>
    <n v="2"/>
    <n v="9.3179999999999996"/>
    <n v="195.67800000000003"/>
    <n v="43481"/>
    <n v="0.77847222222222223"/>
    <s v="Credit card"/>
    <n v="186.36"/>
    <n v="4.7619047620000003"/>
    <n v="9.3179999999999996"/>
    <n v="8.5"/>
  </r>
  <r>
    <s v="257-60-7754"/>
    <x v="0"/>
    <s v="Yangon"/>
    <s v="Normal"/>
    <x v="0"/>
    <x v="1"/>
    <n v="50.23"/>
    <n v="4"/>
    <n v="10.045999999999999"/>
    <n v="210.96599999999998"/>
    <n v="43473"/>
    <n v="0.71666666666666667"/>
    <s v="Cash"/>
    <n v="200.92"/>
    <n v="4.7619047620000003"/>
    <n v="10.045999999999999"/>
    <n v="9"/>
  </r>
  <r>
    <s v="559-61-5987"/>
    <x v="2"/>
    <s v="Mandalay"/>
    <s v="Normal"/>
    <x v="0"/>
    <x v="0"/>
    <n v="17.75"/>
    <n v="1"/>
    <n v="0.88749999999999996"/>
    <n v="18.637499999999999"/>
    <n v="43479"/>
    <n v="0.44305555555555554"/>
    <s v="Cash"/>
    <n v="17.75"/>
    <n v="4.7619047620000003"/>
    <n v="0.88749999999999996"/>
    <n v="8.6"/>
  </r>
  <r>
    <s v="189-55-2313"/>
    <x v="1"/>
    <s v="Naypyitaw"/>
    <s v="Normal"/>
    <x v="0"/>
    <x v="5"/>
    <n v="62.18"/>
    <n v="10"/>
    <n v="31.09"/>
    <n v="652.89"/>
    <n v="43496"/>
    <n v="0.43958333333333338"/>
    <s v="Ewallet"/>
    <n v="621.79999999999995"/>
    <n v="4.7619047620000003"/>
    <n v="31.09"/>
    <n v="6"/>
  </r>
  <r>
    <s v="565-91-4567"/>
    <x v="2"/>
    <s v="Mandalay"/>
    <s v="Normal"/>
    <x v="1"/>
    <x v="0"/>
    <n v="10.75"/>
    <n v="8"/>
    <n v="4.3"/>
    <n v="90.3"/>
    <n v="43539"/>
    <n v="0.60972222222222217"/>
    <s v="Ewallet"/>
    <n v="86"/>
    <n v="4.7619047620000003"/>
    <n v="4.3"/>
    <n v="6.2"/>
  </r>
  <r>
    <s v="380-60-5336"/>
    <x v="0"/>
    <s v="Yangon"/>
    <s v="Normal"/>
    <x v="0"/>
    <x v="1"/>
    <n v="40.26"/>
    <n v="10"/>
    <n v="20.13"/>
    <n v="422.72999999999996"/>
    <n v="43520"/>
    <n v="0.75416666666666676"/>
    <s v="Credit card"/>
    <n v="402.6"/>
    <n v="4.7619047620000003"/>
    <n v="20.13"/>
    <n v="5"/>
  </r>
  <r>
    <s v="815-04-6282"/>
    <x v="1"/>
    <s v="Naypyitaw"/>
    <s v="Member"/>
    <x v="0"/>
    <x v="3"/>
    <n v="64.97"/>
    <n v="5"/>
    <n v="16.2425"/>
    <n v="341.09250000000003"/>
    <n v="43504"/>
    <n v="0.53611111111111109"/>
    <s v="Credit card"/>
    <n v="324.85000000000002"/>
    <n v="4.7619047620000003"/>
    <n v="16.2425"/>
    <n v="6.5"/>
  </r>
  <r>
    <s v="674-56-6360"/>
    <x v="0"/>
    <s v="Yangon"/>
    <s v="Normal"/>
    <x v="1"/>
    <x v="1"/>
    <n v="95.15"/>
    <n v="1"/>
    <n v="4.7575000000000003"/>
    <n v="99.907499999999999"/>
    <n v="43546"/>
    <n v="0.58333333333333337"/>
    <s v="Cash"/>
    <n v="95.15"/>
    <n v="4.7619047620000003"/>
    <n v="4.7575000000000003"/>
    <n v="6"/>
  </r>
  <r>
    <s v="778-34-2523"/>
    <x v="0"/>
    <s v="Yangon"/>
    <s v="Member"/>
    <x v="0"/>
    <x v="1"/>
    <n v="48.62"/>
    <n v="8"/>
    <n v="19.448"/>
    <n v="408.40799999999996"/>
    <n v="43489"/>
    <n v="0.45624999999999999"/>
    <s v="Cash"/>
    <n v="388.96"/>
    <n v="4.7619047620000003"/>
    <n v="19.448"/>
    <n v="5"/>
  </r>
  <r>
    <s v="499-27-7781"/>
    <x v="2"/>
    <s v="Mandalay"/>
    <s v="Normal"/>
    <x v="0"/>
    <x v="4"/>
    <n v="53.21"/>
    <n v="8"/>
    <n v="21.283999999999999"/>
    <n v="446.964"/>
    <n v="43538"/>
    <n v="0.69791666666666663"/>
    <s v="Ewallet"/>
    <n v="425.68"/>
    <n v="4.7619047620000003"/>
    <n v="21.283999999999999"/>
    <n v="5"/>
  </r>
  <r>
    <s v="477-59-2456"/>
    <x v="1"/>
    <s v="Naypyitaw"/>
    <s v="Normal"/>
    <x v="0"/>
    <x v="5"/>
    <n v="45.44"/>
    <n v="7"/>
    <n v="15.904"/>
    <n v="333.98399999999998"/>
    <n v="43488"/>
    <n v="0.46875"/>
    <s v="Cash"/>
    <n v="318.08"/>
    <n v="4.7619047620000003"/>
    <n v="15.904"/>
    <n v="9.1999999999999993"/>
  </r>
  <r>
    <s v="832-51-6761"/>
    <x v="0"/>
    <s v="Yangon"/>
    <s v="Normal"/>
    <x v="1"/>
    <x v="4"/>
    <n v="33.880000000000003"/>
    <n v="8"/>
    <n v="13.552"/>
    <n v="284.59200000000004"/>
    <n v="43484"/>
    <n v="0.8534722222222223"/>
    <s v="Ewallet"/>
    <n v="271.04000000000002"/>
    <n v="4.7619047620000003"/>
    <n v="13.552"/>
    <n v="9.6"/>
  </r>
  <r>
    <s v="869-11-3082"/>
    <x v="2"/>
    <s v="Mandalay"/>
    <s v="Member"/>
    <x v="1"/>
    <x v="0"/>
    <n v="96.16"/>
    <n v="4"/>
    <n v="19.231999999999999"/>
    <n v="403.87199999999996"/>
    <n v="43492"/>
    <n v="0.8354166666666667"/>
    <s v="Credit card"/>
    <n v="384.64"/>
    <n v="4.7619047620000003"/>
    <n v="19.231999999999999"/>
    <n v="8.4"/>
  </r>
  <r>
    <s v="190-59-3964"/>
    <x v="2"/>
    <s v="Mandalay"/>
    <s v="Member"/>
    <x v="1"/>
    <x v="4"/>
    <n v="47.16"/>
    <n v="5"/>
    <n v="11.79"/>
    <n v="247.58999999999997"/>
    <n v="43499"/>
    <n v="0.60763888888888895"/>
    <s v="Credit card"/>
    <n v="235.8"/>
    <n v="4.7619047620000003"/>
    <n v="11.79"/>
    <n v="6"/>
  </r>
  <r>
    <s v="366-43-6862"/>
    <x v="2"/>
    <s v="Mandalay"/>
    <s v="Normal"/>
    <x v="1"/>
    <x v="1"/>
    <n v="52.89"/>
    <n v="4"/>
    <n v="10.577999999999999"/>
    <n v="222.13800000000001"/>
    <n v="43549"/>
    <n v="0.68888888888888899"/>
    <s v="Ewallet"/>
    <n v="211.56"/>
    <n v="4.7619047620000003"/>
    <n v="10.577999999999999"/>
    <n v="6.7"/>
  </r>
  <r>
    <s v="186-43-8965"/>
    <x v="0"/>
    <s v="Yangon"/>
    <s v="Member"/>
    <x v="0"/>
    <x v="2"/>
    <n v="47.68"/>
    <n v="2"/>
    <n v="4.7679999999999998"/>
    <n v="100.128"/>
    <n v="43520"/>
    <n v="0.4236111111111111"/>
    <s v="Credit card"/>
    <n v="95.36"/>
    <n v="4.7619047620000003"/>
    <n v="4.7679999999999998"/>
    <n v="4.0999999999999996"/>
  </r>
  <r>
    <s v="784-21-9238"/>
    <x v="1"/>
    <s v="Naypyitaw"/>
    <s v="Member"/>
    <x v="1"/>
    <x v="3"/>
    <n v="10.17"/>
    <n v="1"/>
    <n v="0.50849999999999995"/>
    <n v="10.6785"/>
    <n v="43503"/>
    <n v="0.59375"/>
    <s v="Cash"/>
    <n v="10.17"/>
    <n v="4.7619047620000003"/>
    <n v="0.50849999999999995"/>
    <n v="5.9"/>
  </r>
  <r>
    <s v="276-75-6884"/>
    <x v="0"/>
    <s v="Yangon"/>
    <s v="Normal"/>
    <x v="0"/>
    <x v="0"/>
    <n v="68.709999999999994"/>
    <n v="3"/>
    <n v="10.3065"/>
    <n v="216.4365"/>
    <n v="43528"/>
    <n v="0.4201388888888889"/>
    <s v="Cash"/>
    <n v="206.13"/>
    <n v="4.7619047620000003"/>
    <n v="10.3065"/>
    <n v="8.6999999999999993"/>
  </r>
  <r>
    <s v="109-86-4363"/>
    <x v="2"/>
    <s v="Mandalay"/>
    <s v="Member"/>
    <x v="0"/>
    <x v="3"/>
    <n v="60.08"/>
    <n v="7"/>
    <n v="21.027999999999999"/>
    <n v="441.58800000000002"/>
    <n v="43510"/>
    <n v="0.48333333333333334"/>
    <s v="Credit card"/>
    <n v="420.56"/>
    <n v="4.7619047620000003"/>
    <n v="21.027999999999999"/>
    <n v="4.5"/>
  </r>
  <r>
    <s v="569-76-2760"/>
    <x v="0"/>
    <s v="Yangon"/>
    <s v="Member"/>
    <x v="0"/>
    <x v="3"/>
    <n v="22.01"/>
    <n v="4"/>
    <n v="4.4020000000000001"/>
    <n v="92.442000000000007"/>
    <n v="43494"/>
    <n v="0.76041666666666663"/>
    <s v="Credit card"/>
    <n v="88.04"/>
    <n v="4.7619047620000003"/>
    <n v="4.4020000000000001"/>
    <n v="6.6"/>
  </r>
  <r>
    <s v="222-42-0244"/>
    <x v="2"/>
    <s v="Mandalay"/>
    <s v="Member"/>
    <x v="0"/>
    <x v="0"/>
    <n v="72.11"/>
    <n v="9"/>
    <n v="32.4495"/>
    <n v="681.43949999999995"/>
    <n v="43493"/>
    <n v="0.57847222222222217"/>
    <s v="Credit card"/>
    <n v="648.99"/>
    <n v="4.7619047620000003"/>
    <n v="32.4495"/>
    <n v="7.7"/>
  </r>
  <r>
    <s v="760-53-9233"/>
    <x v="0"/>
    <s v="Yangon"/>
    <s v="Member"/>
    <x v="1"/>
    <x v="5"/>
    <n v="41.28"/>
    <n v="3"/>
    <n v="6.1920000000000002"/>
    <n v="130.03200000000001"/>
    <n v="43550"/>
    <n v="0.77569444444444446"/>
    <s v="Credit card"/>
    <n v="123.84"/>
    <n v="4.7619047620000003"/>
    <n v="6.1920000000000002"/>
    <n v="8.5"/>
  </r>
  <r>
    <s v="538-22-0304"/>
    <x v="1"/>
    <s v="Naypyitaw"/>
    <s v="Normal"/>
    <x v="1"/>
    <x v="1"/>
    <n v="64.95"/>
    <n v="10"/>
    <n v="32.475000000000001"/>
    <n v="681.97500000000002"/>
    <n v="43548"/>
    <n v="0.76874999999999993"/>
    <s v="Cash"/>
    <n v="649.5"/>
    <n v="4.7619047620000003"/>
    <n v="32.475000000000001"/>
    <n v="5.2"/>
  </r>
  <r>
    <s v="416-17-9926"/>
    <x v="0"/>
    <s v="Yangon"/>
    <s v="Member"/>
    <x v="0"/>
    <x v="1"/>
    <n v="74.22"/>
    <n v="10"/>
    <n v="37.11"/>
    <n v="779.31000000000006"/>
    <n v="43466"/>
    <n v="0.61249999999999993"/>
    <s v="Credit card"/>
    <n v="742.2"/>
    <n v="4.7619047620000003"/>
    <n v="37.11"/>
    <n v="4.3"/>
  </r>
  <r>
    <s v="237-44-6163"/>
    <x v="0"/>
    <s v="Yangon"/>
    <s v="Normal"/>
    <x v="1"/>
    <x v="1"/>
    <n v="10.56"/>
    <n v="8"/>
    <n v="4.2240000000000002"/>
    <n v="88.704000000000008"/>
    <n v="43489"/>
    <n v="0.73819444444444438"/>
    <s v="Cash"/>
    <n v="84.48"/>
    <n v="4.7619047620000003"/>
    <n v="4.2240000000000002"/>
    <n v="7.6"/>
  </r>
  <r>
    <s v="636-17-0325"/>
    <x v="2"/>
    <s v="Mandalay"/>
    <s v="Normal"/>
    <x v="1"/>
    <x v="0"/>
    <n v="62.57"/>
    <n v="4"/>
    <n v="12.513999999999999"/>
    <n v="262.79399999999998"/>
    <n v="43521"/>
    <n v="0.77569444444444446"/>
    <s v="Cash"/>
    <n v="250.28"/>
    <n v="4.7619047620000003"/>
    <n v="12.513999999999999"/>
    <n v="9.5"/>
  </r>
  <r>
    <s v="343-75-9322"/>
    <x v="2"/>
    <s v="Mandalay"/>
    <s v="Member"/>
    <x v="0"/>
    <x v="3"/>
    <n v="11.85"/>
    <n v="8"/>
    <n v="4.74"/>
    <n v="99.539999999999992"/>
    <n v="43474"/>
    <n v="0.69027777777777777"/>
    <s v="Cash"/>
    <n v="94.8"/>
    <n v="4.7619047620000003"/>
    <n v="4.74"/>
    <n v="4.0999999999999996"/>
  </r>
  <r>
    <s v="528-14-9470"/>
    <x v="0"/>
    <s v="Yangon"/>
    <s v="Member"/>
    <x v="1"/>
    <x v="0"/>
    <n v="91.3"/>
    <n v="1"/>
    <n v="4.5650000000000004"/>
    <n v="95.864999999999995"/>
    <n v="43510"/>
    <n v="0.61249999999999993"/>
    <s v="Ewallet"/>
    <n v="91.3"/>
    <n v="4.7619047620000003"/>
    <n v="4.5650000000000004"/>
    <n v="9.1999999999999993"/>
  </r>
  <r>
    <s v="427-45-9297"/>
    <x v="2"/>
    <s v="Mandalay"/>
    <s v="Member"/>
    <x v="0"/>
    <x v="2"/>
    <n v="40.729999999999997"/>
    <n v="7"/>
    <n v="14.2555"/>
    <n v="299.36549999999994"/>
    <n v="43536"/>
    <n v="0.45902777777777781"/>
    <s v="Ewallet"/>
    <n v="285.11"/>
    <n v="4.7619047620000003"/>
    <n v="14.2555"/>
    <n v="5.4"/>
  </r>
  <r>
    <s v="807-34-3742"/>
    <x v="0"/>
    <s v="Yangon"/>
    <s v="Normal"/>
    <x v="1"/>
    <x v="5"/>
    <n v="52.38"/>
    <n v="1"/>
    <n v="2.6190000000000002"/>
    <n v="54.999000000000002"/>
    <n v="43550"/>
    <n v="0.8222222222222223"/>
    <s v="Cash"/>
    <n v="52.38"/>
    <n v="4.7619047620000003"/>
    <n v="2.6190000000000002"/>
    <n v="5.8"/>
  </r>
  <r>
    <s v="288-62-1085"/>
    <x v="0"/>
    <s v="Yangon"/>
    <s v="Member"/>
    <x v="1"/>
    <x v="5"/>
    <n v="38.54"/>
    <n v="5"/>
    <n v="9.6349999999999998"/>
    <n v="202.33499999999998"/>
    <n v="43474"/>
    <n v="0.56527777777777777"/>
    <s v="Ewallet"/>
    <n v="192.7"/>
    <n v="4.7619047620000003"/>
    <n v="9.6349999999999998"/>
    <n v="5.6"/>
  </r>
  <r>
    <s v="670-71-7306"/>
    <x v="2"/>
    <s v="Mandalay"/>
    <s v="Normal"/>
    <x v="1"/>
    <x v="3"/>
    <n v="44.63"/>
    <n v="6"/>
    <n v="13.388999999999999"/>
    <n v="281.16900000000004"/>
    <n v="43467"/>
    <n v="0.83888888888888891"/>
    <s v="Credit card"/>
    <n v="267.77999999999997"/>
    <n v="4.7619047620000003"/>
    <n v="13.388999999999999"/>
    <n v="5.0999999999999996"/>
  </r>
  <r>
    <s v="660-29-7083"/>
    <x v="1"/>
    <s v="Naypyitaw"/>
    <s v="Normal"/>
    <x v="1"/>
    <x v="1"/>
    <n v="55.87"/>
    <n v="10"/>
    <n v="27.934999999999999"/>
    <n v="586.63499999999988"/>
    <n v="43480"/>
    <n v="0.62569444444444444"/>
    <s v="Cash"/>
    <n v="558.70000000000005"/>
    <n v="4.7619047620000003"/>
    <n v="27.934999999999999"/>
    <n v="5.8"/>
  </r>
  <r>
    <s v="271-77-8740"/>
    <x v="1"/>
    <s v="Naypyitaw"/>
    <s v="Member"/>
    <x v="0"/>
    <x v="3"/>
    <n v="29.22"/>
    <n v="6"/>
    <n v="8.766"/>
    <n v="184.08599999999998"/>
    <n v="43466"/>
    <n v="0.4861111111111111"/>
    <s v="Ewallet"/>
    <n v="175.32"/>
    <n v="4.7619047620000003"/>
    <n v="8.766"/>
    <n v="5"/>
  </r>
  <r>
    <s v="497-36-0989"/>
    <x v="0"/>
    <s v="Yangon"/>
    <s v="Normal"/>
    <x v="1"/>
    <x v="5"/>
    <n v="51.94"/>
    <n v="3"/>
    <n v="7.7910000000000004"/>
    <n v="163.61099999999999"/>
    <n v="43511"/>
    <n v="0.63958333333333328"/>
    <s v="Cash"/>
    <n v="155.82"/>
    <n v="4.7619047620000003"/>
    <n v="7.7910000000000004"/>
    <n v="7.9"/>
  </r>
  <r>
    <s v="291-59-1384"/>
    <x v="2"/>
    <s v="Mandalay"/>
    <s v="Normal"/>
    <x v="1"/>
    <x v="1"/>
    <n v="60.3"/>
    <n v="1"/>
    <n v="3.0150000000000001"/>
    <n v="63.314999999999998"/>
    <n v="43524"/>
    <n v="0.73472222222222217"/>
    <s v="Cash"/>
    <n v="60.3"/>
    <n v="4.7619047620000003"/>
    <n v="3.0150000000000001"/>
    <n v="6"/>
  </r>
  <r>
    <s v="860-73-6466"/>
    <x v="0"/>
    <s v="Yangon"/>
    <s v="Member"/>
    <x v="0"/>
    <x v="3"/>
    <n v="39.47"/>
    <n v="2"/>
    <n v="3.9470000000000001"/>
    <n v="82.887"/>
    <n v="43526"/>
    <n v="0.6777777777777777"/>
    <s v="Credit card"/>
    <n v="78.94"/>
    <n v="4.7619047620000003"/>
    <n v="3.9470000000000001"/>
    <n v="5"/>
  </r>
  <r>
    <s v="549-23-9016"/>
    <x v="1"/>
    <s v="Naypyitaw"/>
    <s v="Member"/>
    <x v="0"/>
    <x v="4"/>
    <n v="14.87"/>
    <n v="2"/>
    <n v="1.4870000000000001"/>
    <n v="31.226999999999997"/>
    <n v="43509"/>
    <n v="0.76041666666666663"/>
    <s v="Credit card"/>
    <n v="29.74"/>
    <n v="4.7619047620000003"/>
    <n v="1.4870000000000001"/>
    <n v="8.9"/>
  </r>
  <r>
    <s v="896-34-0956"/>
    <x v="0"/>
    <s v="Yangon"/>
    <s v="Normal"/>
    <x v="1"/>
    <x v="5"/>
    <n v="21.32"/>
    <n v="1"/>
    <n v="1.0660000000000001"/>
    <n v="22.385999999999999"/>
    <n v="43491"/>
    <n v="0.52986111111111112"/>
    <s v="Cash"/>
    <n v="21.32"/>
    <n v="4.7619047620000003"/>
    <n v="1.0660000000000001"/>
    <n v="5.9"/>
  </r>
  <r>
    <s v="804-38-3935"/>
    <x v="0"/>
    <s v="Yangon"/>
    <s v="Member"/>
    <x v="1"/>
    <x v="1"/>
    <n v="93.78"/>
    <n v="3"/>
    <n v="14.067"/>
    <n v="295.40700000000004"/>
    <n v="43495"/>
    <n v="0.48055555555555557"/>
    <s v="Credit card"/>
    <n v="281.33999999999997"/>
    <n v="4.7619047620000003"/>
    <n v="14.067"/>
    <n v="5.9"/>
  </r>
  <r>
    <s v="585-90-0249"/>
    <x v="0"/>
    <s v="Yangon"/>
    <s v="Member"/>
    <x v="1"/>
    <x v="1"/>
    <n v="73.260000000000005"/>
    <n v="1"/>
    <n v="3.6629999999999998"/>
    <n v="76.923000000000002"/>
    <n v="43492"/>
    <n v="0.75555555555555554"/>
    <s v="Ewallet"/>
    <n v="73.260000000000005"/>
    <n v="4.7619047620000003"/>
    <n v="3.6629999999999998"/>
    <n v="9.6999999999999993"/>
  </r>
  <r>
    <s v="862-29-5914"/>
    <x v="1"/>
    <s v="Naypyitaw"/>
    <s v="Normal"/>
    <x v="0"/>
    <x v="3"/>
    <n v="22.38"/>
    <n v="1"/>
    <n v="1.119"/>
    <n v="23.498999999999999"/>
    <n v="43495"/>
    <n v="0.71388888888888891"/>
    <s v="Credit card"/>
    <n v="22.38"/>
    <n v="4.7619047620000003"/>
    <n v="1.119"/>
    <n v="8.6"/>
  </r>
  <r>
    <s v="845-94-6841"/>
    <x v="1"/>
    <s v="Naypyitaw"/>
    <s v="Member"/>
    <x v="0"/>
    <x v="4"/>
    <n v="72.88"/>
    <n v="9"/>
    <n v="32.795999999999999"/>
    <n v="688.71600000000001"/>
    <n v="43473"/>
    <n v="0.81805555555555554"/>
    <s v="Cash"/>
    <n v="655.92"/>
    <n v="4.7619047620000003"/>
    <n v="32.795999999999999"/>
    <n v="4"/>
  </r>
  <r>
    <s v="125-45-2293"/>
    <x v="0"/>
    <s v="Yangon"/>
    <s v="Normal"/>
    <x v="0"/>
    <x v="5"/>
    <n v="99.1"/>
    <n v="6"/>
    <n v="29.73"/>
    <n v="624.32999999999993"/>
    <n v="43484"/>
    <n v="0.5493055555555556"/>
    <s v="Cash"/>
    <n v="594.6"/>
    <n v="4.7619047620000003"/>
    <n v="29.73"/>
    <n v="4.2"/>
  </r>
  <r>
    <s v="843-73-4724"/>
    <x v="0"/>
    <s v="Yangon"/>
    <s v="Normal"/>
    <x v="1"/>
    <x v="5"/>
    <n v="74.099999999999994"/>
    <n v="1"/>
    <n v="3.7050000000000001"/>
    <n v="77.804999999999993"/>
    <n v="43490"/>
    <n v="0.46180555555555558"/>
    <s v="Cash"/>
    <n v="74.099999999999994"/>
    <n v="4.7619047620000003"/>
    <n v="3.7050000000000001"/>
    <n v="9.1999999999999993"/>
  </r>
  <r>
    <s v="409-33-9708"/>
    <x v="0"/>
    <s v="Yangon"/>
    <s v="Normal"/>
    <x v="0"/>
    <x v="5"/>
    <n v="98.48"/>
    <n v="2"/>
    <n v="9.8480000000000008"/>
    <n v="206.80800000000002"/>
    <n v="43515"/>
    <n v="0.42499999999999999"/>
    <s v="Ewallet"/>
    <n v="196.96"/>
    <n v="4.7619047620000003"/>
    <n v="9.8480000000000008"/>
    <n v="9.1999999999999993"/>
  </r>
  <r>
    <s v="658-66-3967"/>
    <x v="1"/>
    <s v="Naypyitaw"/>
    <s v="Normal"/>
    <x v="1"/>
    <x v="0"/>
    <n v="53.19"/>
    <n v="7"/>
    <n v="18.616499999999998"/>
    <n v="390.94649999999996"/>
    <n v="43479"/>
    <n v="0.65416666666666667"/>
    <s v="Ewallet"/>
    <n v="372.33"/>
    <n v="4.7619047620000003"/>
    <n v="18.616499999999998"/>
    <n v="5"/>
  </r>
  <r>
    <s v="866-70-2814"/>
    <x v="2"/>
    <s v="Mandalay"/>
    <s v="Normal"/>
    <x v="0"/>
    <x v="1"/>
    <n v="52.79"/>
    <n v="10"/>
    <n v="26.395"/>
    <n v="554.29499999999996"/>
    <n v="43521"/>
    <n v="0.49861111111111112"/>
    <s v="Ewallet"/>
    <n v="527.9"/>
    <n v="4.7619047620000003"/>
    <n v="26.395"/>
    <n v="10"/>
  </r>
  <r>
    <s v="160-22-2687"/>
    <x v="0"/>
    <s v="Yangon"/>
    <s v="Member"/>
    <x v="0"/>
    <x v="0"/>
    <n v="95.95"/>
    <n v="5"/>
    <n v="23.987500000000001"/>
    <n v="503.73750000000001"/>
    <n v="43488"/>
    <n v="0.59791666666666665"/>
    <s v="Ewallet"/>
    <n v="479.75"/>
    <n v="4.7619047620000003"/>
    <n v="23.987500000000001"/>
    <n v="8.8000000000000007"/>
  </r>
  <r>
    <s v="895-03-6665"/>
    <x v="2"/>
    <s v="Mandalay"/>
    <s v="Normal"/>
    <x v="0"/>
    <x v="5"/>
    <n v="36.51"/>
    <n v="9"/>
    <n v="16.429500000000001"/>
    <n v="345.01949999999999"/>
    <n v="43512"/>
    <n v="0.45277777777777778"/>
    <s v="Cash"/>
    <n v="328.59"/>
    <n v="4.7619047620000003"/>
    <n v="16.429500000000001"/>
    <n v="4.2"/>
  </r>
  <r>
    <s v="770-42-8960"/>
    <x v="2"/>
    <s v="Mandalay"/>
    <s v="Normal"/>
    <x v="1"/>
    <x v="4"/>
    <n v="21.12"/>
    <n v="8"/>
    <n v="8.4480000000000004"/>
    <n v="177.40800000000002"/>
    <n v="43466"/>
    <n v="0.81319444444444444"/>
    <s v="Cash"/>
    <n v="168.96"/>
    <n v="4.7619047620000003"/>
    <n v="8.4480000000000004"/>
    <n v="6.3"/>
  </r>
  <r>
    <s v="748-45-2862"/>
    <x v="0"/>
    <s v="Yangon"/>
    <s v="Member"/>
    <x v="0"/>
    <x v="2"/>
    <n v="28.31"/>
    <n v="4"/>
    <n v="5.6619999999999999"/>
    <n v="118.902"/>
    <n v="43531"/>
    <n v="0.77430555555555547"/>
    <s v="Cash"/>
    <n v="113.24"/>
    <n v="4.7619047620000003"/>
    <n v="5.6619999999999999"/>
    <n v="8.1999999999999993"/>
  </r>
  <r>
    <s v="234-36-2483"/>
    <x v="2"/>
    <s v="Mandalay"/>
    <s v="Normal"/>
    <x v="1"/>
    <x v="0"/>
    <n v="57.59"/>
    <n v="6"/>
    <n v="17.277000000000001"/>
    <n v="362.81700000000001"/>
    <n v="43511"/>
    <n v="0.57708333333333328"/>
    <s v="Cash"/>
    <n v="345.54"/>
    <n v="4.7619047620000003"/>
    <n v="17.277000000000001"/>
    <n v="5.0999999999999996"/>
  </r>
  <r>
    <s v="316-66-3011"/>
    <x v="0"/>
    <s v="Yangon"/>
    <s v="Member"/>
    <x v="0"/>
    <x v="4"/>
    <n v="47.63"/>
    <n v="9"/>
    <n v="21.433499999999999"/>
    <n v="450.1035"/>
    <n v="43488"/>
    <n v="0.52430555555555558"/>
    <s v="Cash"/>
    <n v="428.67"/>
    <n v="4.7619047620000003"/>
    <n v="21.433499999999999"/>
    <n v="5"/>
  </r>
  <r>
    <s v="848-95-6252"/>
    <x v="1"/>
    <s v="Naypyitaw"/>
    <s v="Member"/>
    <x v="0"/>
    <x v="2"/>
    <n v="86.27"/>
    <n v="1"/>
    <n v="4.3135000000000003"/>
    <n v="90.583500000000001"/>
    <n v="43516"/>
    <n v="0.55833333333333335"/>
    <s v="Ewallet"/>
    <n v="86.27"/>
    <n v="4.7619047620000003"/>
    <n v="4.3135000000000003"/>
    <n v="7"/>
  </r>
  <r>
    <s v="840-76-5966"/>
    <x v="0"/>
    <s v="Yangon"/>
    <s v="Member"/>
    <x v="1"/>
    <x v="3"/>
    <n v="12.76"/>
    <n v="2"/>
    <n v="1.276"/>
    <n v="26.795999999999999"/>
    <n v="43473"/>
    <n v="0.75416666666666676"/>
    <s v="Ewallet"/>
    <n v="25.52"/>
    <n v="4.7619047620000003"/>
    <n v="1.276"/>
    <n v="7.8"/>
  </r>
  <r>
    <s v="152-03-4217"/>
    <x v="2"/>
    <s v="Mandalay"/>
    <s v="Normal"/>
    <x v="0"/>
    <x v="2"/>
    <n v="11.28"/>
    <n v="9"/>
    <n v="5.0759999999999996"/>
    <n v="106.59599999999999"/>
    <n v="43541"/>
    <n v="0.49652777777777773"/>
    <s v="Credit card"/>
    <n v="101.52"/>
    <n v="4.7619047620000003"/>
    <n v="5.0759999999999996"/>
    <n v="4.3"/>
  </r>
  <r>
    <s v="533-66-5566"/>
    <x v="2"/>
    <s v="Mandalay"/>
    <s v="Normal"/>
    <x v="0"/>
    <x v="2"/>
    <n v="51.07"/>
    <n v="7"/>
    <n v="17.874500000000001"/>
    <n v="375.36450000000002"/>
    <n v="43477"/>
    <n v="0.48749999999999999"/>
    <s v="Cash"/>
    <n v="357.49"/>
    <n v="4.7619047620000003"/>
    <n v="17.874500000000001"/>
    <n v="7"/>
  </r>
  <r>
    <s v="124-31-1458"/>
    <x v="0"/>
    <s v="Yangon"/>
    <s v="Member"/>
    <x v="0"/>
    <x v="1"/>
    <n v="79.59"/>
    <n v="3"/>
    <n v="11.938499999999999"/>
    <n v="250.70850000000002"/>
    <n v="43473"/>
    <n v="0.60416666666666663"/>
    <s v="Cash"/>
    <n v="238.77"/>
    <n v="4.7619047620000003"/>
    <n v="11.938499999999999"/>
    <n v="6.6"/>
  </r>
  <r>
    <s v="176-78-1170"/>
    <x v="1"/>
    <s v="Naypyitaw"/>
    <s v="Member"/>
    <x v="1"/>
    <x v="0"/>
    <n v="33.81"/>
    <n v="3"/>
    <n v="5.0715000000000003"/>
    <n v="106.50150000000001"/>
    <n v="43491"/>
    <n v="0.63263888888888886"/>
    <s v="Ewallet"/>
    <n v="101.43"/>
    <n v="4.7619047620000003"/>
    <n v="5.0715000000000003"/>
    <n v="7.3"/>
  </r>
  <r>
    <s v="361-59-0574"/>
    <x v="2"/>
    <s v="Mandalay"/>
    <s v="Member"/>
    <x v="1"/>
    <x v="3"/>
    <n v="90.53"/>
    <n v="8"/>
    <n v="36.212000000000003"/>
    <n v="760.452"/>
    <n v="43539"/>
    <n v="0.6166666666666667"/>
    <s v="Credit card"/>
    <n v="724.24"/>
    <n v="4.7619047620000003"/>
    <n v="36.212000000000003"/>
    <n v="6.5"/>
  </r>
  <r>
    <s v="101-81-4070"/>
    <x v="1"/>
    <s v="Naypyitaw"/>
    <s v="Member"/>
    <x v="0"/>
    <x v="0"/>
    <n v="62.82"/>
    <n v="2"/>
    <n v="6.282"/>
    <n v="131.922"/>
    <n v="43482"/>
    <n v="0.52500000000000002"/>
    <s v="Ewallet"/>
    <n v="125.64"/>
    <n v="4.7619047620000003"/>
    <n v="6.282"/>
    <n v="4.9000000000000004"/>
  </r>
  <r>
    <s v="631-34-1880"/>
    <x v="1"/>
    <s v="Naypyitaw"/>
    <s v="Member"/>
    <x v="1"/>
    <x v="4"/>
    <n v="24.31"/>
    <n v="3"/>
    <n v="3.6465000000000001"/>
    <n v="76.576499999999996"/>
    <n v="43473"/>
    <n v="0.79791666666666661"/>
    <s v="Credit card"/>
    <n v="72.930000000000007"/>
    <n v="4.7619047620000003"/>
    <n v="3.6465000000000001"/>
    <n v="4.3"/>
  </r>
  <r>
    <s v="852-82-2749"/>
    <x v="0"/>
    <s v="Yangon"/>
    <s v="Normal"/>
    <x v="1"/>
    <x v="3"/>
    <n v="64.59"/>
    <n v="4"/>
    <n v="12.917999999999999"/>
    <n v="271.27800000000002"/>
    <n v="43471"/>
    <n v="0.56597222222222221"/>
    <s v="Ewallet"/>
    <n v="258.36"/>
    <n v="4.7619047620000003"/>
    <n v="12.917999999999999"/>
    <n v="9.3000000000000007"/>
  </r>
  <r>
    <s v="873-14-6353"/>
    <x v="0"/>
    <s v="Yangon"/>
    <s v="Member"/>
    <x v="1"/>
    <x v="4"/>
    <n v="24.82"/>
    <n v="7"/>
    <n v="8.6869999999999994"/>
    <n v="182.42700000000002"/>
    <n v="43512"/>
    <n v="0.43958333333333338"/>
    <s v="Credit card"/>
    <n v="173.74"/>
    <n v="4.7619047620000003"/>
    <n v="8.6869999999999994"/>
    <n v="7.1"/>
  </r>
  <r>
    <s v="584-66-4073"/>
    <x v="1"/>
    <s v="Naypyitaw"/>
    <s v="Normal"/>
    <x v="1"/>
    <x v="5"/>
    <n v="56.5"/>
    <n v="1"/>
    <n v="2.8250000000000002"/>
    <n v="59.325000000000003"/>
    <n v="43537"/>
    <n v="0.65625"/>
    <s v="Ewallet"/>
    <n v="56.5"/>
    <n v="4.7619047620000003"/>
    <n v="2.8250000000000002"/>
    <n v="9.6"/>
  </r>
  <r>
    <s v="544-55-9589"/>
    <x v="2"/>
    <s v="Mandalay"/>
    <s v="Member"/>
    <x v="0"/>
    <x v="1"/>
    <n v="21.43"/>
    <n v="10"/>
    <n v="10.715"/>
    <n v="225.01500000000001"/>
    <n v="43493"/>
    <n v="0.49374999999999997"/>
    <s v="Cash"/>
    <n v="214.3"/>
    <n v="4.7619047620000003"/>
    <n v="10.715"/>
    <n v="6.2"/>
  </r>
  <r>
    <s v="166-19-2553"/>
    <x v="0"/>
    <s v="Yangon"/>
    <s v="Member"/>
    <x v="1"/>
    <x v="3"/>
    <n v="89.06"/>
    <n v="6"/>
    <n v="26.718"/>
    <n v="561.07799999999997"/>
    <n v="43483"/>
    <n v="0.72638888888888886"/>
    <s v="Cash"/>
    <n v="534.36"/>
    <n v="4.7619047620000003"/>
    <n v="26.718"/>
    <n v="9.9"/>
  </r>
  <r>
    <s v="737-88-5876"/>
    <x v="0"/>
    <s v="Yangon"/>
    <s v="Member"/>
    <x v="1"/>
    <x v="2"/>
    <n v="23.29"/>
    <n v="4"/>
    <n v="4.6580000000000004"/>
    <n v="97.817999999999998"/>
    <n v="43543"/>
    <n v="0.49444444444444446"/>
    <s v="Credit card"/>
    <n v="93.16"/>
    <n v="4.7619047620000003"/>
    <n v="4.6580000000000004"/>
    <n v="5.9"/>
  </r>
  <r>
    <s v="154-87-7367"/>
    <x v="1"/>
    <s v="Naypyitaw"/>
    <s v="Normal"/>
    <x v="1"/>
    <x v="2"/>
    <n v="65.260000000000005"/>
    <n v="8"/>
    <n v="26.103999999999999"/>
    <n v="548.18400000000008"/>
    <n v="43539"/>
    <n v="0.58611111111111114"/>
    <s v="Ewallet"/>
    <n v="522.08000000000004"/>
    <n v="4.7619047620000003"/>
    <n v="26.103999999999999"/>
    <n v="6.3"/>
  </r>
  <r>
    <s v="885-56-0389"/>
    <x v="1"/>
    <s v="Naypyitaw"/>
    <s v="Member"/>
    <x v="1"/>
    <x v="5"/>
    <n v="52.35"/>
    <n v="1"/>
    <n v="2.6175000000000002"/>
    <n v="54.967500000000001"/>
    <n v="43508"/>
    <n v="0.74236111111111114"/>
    <s v="Cash"/>
    <n v="52.35"/>
    <n v="4.7619047620000003"/>
    <n v="2.6175000000000002"/>
    <n v="4"/>
  </r>
  <r>
    <s v="608-05-3804"/>
    <x v="2"/>
    <s v="Mandalay"/>
    <s v="Member"/>
    <x v="1"/>
    <x v="1"/>
    <n v="39.75"/>
    <n v="1"/>
    <n v="1.9875"/>
    <n v="41.737499999999997"/>
    <n v="43521"/>
    <n v="0.84652777777777777"/>
    <s v="Cash"/>
    <n v="39.75"/>
    <n v="4.7619047620000003"/>
    <n v="1.9875"/>
    <n v="6.1"/>
  </r>
  <r>
    <s v="448-61-3783"/>
    <x v="0"/>
    <s v="Yangon"/>
    <s v="Normal"/>
    <x v="0"/>
    <x v="1"/>
    <n v="90.02"/>
    <n v="8"/>
    <n v="36.008000000000003"/>
    <n v="756.16800000000001"/>
    <n v="43545"/>
    <n v="0.67222222222222217"/>
    <s v="Credit card"/>
    <n v="720.16"/>
    <n v="4.7619047620000003"/>
    <n v="36.008000000000003"/>
    <n v="4.5"/>
  </r>
  <r>
    <s v="761-49-0439"/>
    <x v="2"/>
    <s v="Mandalay"/>
    <s v="Member"/>
    <x v="0"/>
    <x v="1"/>
    <n v="12.1"/>
    <n v="8"/>
    <n v="4.84"/>
    <n v="101.64"/>
    <n v="43484"/>
    <n v="0.4284722222222222"/>
    <s v="Ewallet"/>
    <n v="96.8"/>
    <n v="4.7619047620000003"/>
    <n v="4.84"/>
    <n v="8.6"/>
  </r>
  <r>
    <s v="490-95-0021"/>
    <x v="2"/>
    <s v="Mandalay"/>
    <s v="Member"/>
    <x v="0"/>
    <x v="4"/>
    <n v="33.21"/>
    <n v="10"/>
    <n v="16.605"/>
    <n v="348.70500000000004"/>
    <n v="43473"/>
    <n v="0.60069444444444442"/>
    <s v="Ewallet"/>
    <n v="332.1"/>
    <n v="4.7619047620000003"/>
    <n v="16.605"/>
    <n v="6"/>
  </r>
  <r>
    <s v="115-38-7388"/>
    <x v="1"/>
    <s v="Naypyitaw"/>
    <s v="Member"/>
    <x v="0"/>
    <x v="5"/>
    <n v="10.18"/>
    <n v="8"/>
    <n v="4.0720000000000001"/>
    <n v="85.512"/>
    <n v="43554"/>
    <n v="0.53541666666666665"/>
    <s v="Credit card"/>
    <n v="81.44"/>
    <n v="4.7619047620000003"/>
    <n v="4.0720000000000001"/>
    <n v="9.5"/>
  </r>
  <r>
    <s v="311-13-6971"/>
    <x v="2"/>
    <s v="Mandalay"/>
    <s v="Member"/>
    <x v="1"/>
    <x v="3"/>
    <n v="31.99"/>
    <n v="10"/>
    <n v="15.994999999999999"/>
    <n v="335.89499999999998"/>
    <n v="43516"/>
    <n v="0.63750000000000007"/>
    <s v="Credit card"/>
    <n v="319.89999999999998"/>
    <n v="4.7619047620000003"/>
    <n v="15.994999999999999"/>
    <n v="9.9"/>
  </r>
  <r>
    <s v="291-55-6563"/>
    <x v="0"/>
    <s v="Yangon"/>
    <s v="Member"/>
    <x v="0"/>
    <x v="2"/>
    <n v="34.42"/>
    <n v="6"/>
    <n v="10.326000000000001"/>
    <n v="216.846"/>
    <n v="43554"/>
    <n v="0.53125"/>
    <s v="Ewallet"/>
    <n v="206.52"/>
    <n v="4.7619047620000003"/>
    <n v="10.326000000000001"/>
    <n v="7.5"/>
  </r>
  <r>
    <s v="548-48-3156"/>
    <x v="0"/>
    <s v="Yangon"/>
    <s v="Member"/>
    <x v="0"/>
    <x v="4"/>
    <n v="83.34"/>
    <n v="2"/>
    <n v="8.3339999999999996"/>
    <n v="175.01400000000001"/>
    <n v="43543"/>
    <n v="0.56736111111111109"/>
    <s v="Cash"/>
    <n v="166.68"/>
    <n v="4.7619047620000003"/>
    <n v="8.3339999999999996"/>
    <n v="7.6"/>
  </r>
  <r>
    <s v="460-93-5834"/>
    <x v="0"/>
    <s v="Yangon"/>
    <s v="Normal"/>
    <x v="1"/>
    <x v="3"/>
    <n v="45.58"/>
    <n v="7"/>
    <n v="15.952999999999999"/>
    <n v="335.01299999999998"/>
    <n v="43478"/>
    <n v="0.41875000000000001"/>
    <s v="Cash"/>
    <n v="319.06"/>
    <n v="4.7619047620000003"/>
    <n v="15.952999999999999"/>
    <n v="5"/>
  </r>
  <r>
    <s v="325-89-4209"/>
    <x v="0"/>
    <s v="Yangon"/>
    <s v="Member"/>
    <x v="1"/>
    <x v="4"/>
    <n v="87.9"/>
    <n v="1"/>
    <n v="4.3949999999999996"/>
    <n v="92.295000000000002"/>
    <n v="43501"/>
    <n v="0.8208333333333333"/>
    <s v="Ewallet"/>
    <n v="87.9"/>
    <n v="4.7619047620000003"/>
    <n v="4.3949999999999996"/>
    <n v="6.7"/>
  </r>
  <r>
    <s v="884-80-6021"/>
    <x v="0"/>
    <s v="Yangon"/>
    <s v="Member"/>
    <x v="0"/>
    <x v="1"/>
    <n v="73.47"/>
    <n v="10"/>
    <n v="36.734999999999999"/>
    <n v="771.43500000000006"/>
    <n v="43547"/>
    <n v="0.55138888888888882"/>
    <s v="Ewallet"/>
    <n v="734.7"/>
    <n v="4.7619047620000003"/>
    <n v="36.734999999999999"/>
    <n v="9.5"/>
  </r>
  <r>
    <s v="137-74-8729"/>
    <x v="1"/>
    <s v="Naypyitaw"/>
    <s v="Normal"/>
    <x v="0"/>
    <x v="5"/>
    <n v="12.19"/>
    <n v="8"/>
    <n v="4.8760000000000003"/>
    <n v="102.396"/>
    <n v="43537"/>
    <n v="0.53263888888888888"/>
    <s v="Ewallet"/>
    <n v="97.52"/>
    <n v="4.7619047620000003"/>
    <n v="4.8760000000000003"/>
    <n v="6.8"/>
  </r>
  <r>
    <s v="880-46-5796"/>
    <x v="0"/>
    <s v="Yangon"/>
    <s v="Member"/>
    <x v="1"/>
    <x v="3"/>
    <n v="76.92"/>
    <n v="10"/>
    <n v="38.46"/>
    <n v="807.66000000000008"/>
    <n v="43541"/>
    <n v="0.82847222222222217"/>
    <s v="Ewallet"/>
    <n v="769.2"/>
    <n v="4.7619047620000003"/>
    <n v="38.46"/>
    <n v="5.6"/>
  </r>
  <r>
    <s v="389-70-2397"/>
    <x v="1"/>
    <s v="Naypyitaw"/>
    <s v="Normal"/>
    <x v="0"/>
    <x v="0"/>
    <n v="83.66"/>
    <n v="5"/>
    <n v="20.914999999999999"/>
    <n v="439.21499999999997"/>
    <n v="43517"/>
    <n v="0.43472222222222223"/>
    <s v="Cash"/>
    <n v="418.3"/>
    <n v="4.7619047620000003"/>
    <n v="20.914999999999999"/>
    <n v="7.2"/>
  </r>
  <r>
    <s v="114-35-5271"/>
    <x v="2"/>
    <s v="Mandalay"/>
    <s v="Normal"/>
    <x v="0"/>
    <x v="1"/>
    <n v="57.91"/>
    <n v="8"/>
    <n v="23.164000000000001"/>
    <n v="486.44399999999996"/>
    <n v="43503"/>
    <n v="0.62916666666666665"/>
    <s v="Cash"/>
    <n v="463.28"/>
    <n v="4.7619047620000003"/>
    <n v="23.164000000000001"/>
    <n v="8.1"/>
  </r>
  <r>
    <s v="607-76-6216"/>
    <x v="1"/>
    <s v="Naypyitaw"/>
    <s v="Member"/>
    <x v="0"/>
    <x v="5"/>
    <n v="92.49"/>
    <n v="5"/>
    <n v="23.122499999999999"/>
    <n v="485.57249999999999"/>
    <n v="43526"/>
    <n v="0.69097222222222221"/>
    <s v="Credit card"/>
    <n v="462.45"/>
    <n v="4.7619047620000003"/>
    <n v="23.122499999999999"/>
    <n v="8.6"/>
  </r>
  <r>
    <s v="715-20-1673"/>
    <x v="2"/>
    <s v="Mandalay"/>
    <s v="Normal"/>
    <x v="1"/>
    <x v="1"/>
    <n v="28.38"/>
    <n v="5"/>
    <n v="7.0949999999999998"/>
    <n v="148.995"/>
    <n v="43530"/>
    <n v="0.87291666666666667"/>
    <s v="Cash"/>
    <n v="141.9"/>
    <n v="4.7619047620000003"/>
    <n v="7.0949999999999998"/>
    <n v="9.4"/>
  </r>
  <r>
    <s v="811-35-1094"/>
    <x v="2"/>
    <s v="Mandalay"/>
    <s v="Member"/>
    <x v="1"/>
    <x v="1"/>
    <n v="50.45"/>
    <n v="6"/>
    <n v="15.135"/>
    <n v="317.83500000000004"/>
    <n v="43502"/>
    <n v="0.63611111111111118"/>
    <s v="Credit card"/>
    <n v="302.7"/>
    <n v="4.7619047620000003"/>
    <n v="15.135"/>
    <n v="8.9"/>
  </r>
  <r>
    <s v="699-88-1972"/>
    <x v="2"/>
    <s v="Mandalay"/>
    <s v="Normal"/>
    <x v="1"/>
    <x v="0"/>
    <n v="99.16"/>
    <n v="8"/>
    <n v="39.664000000000001"/>
    <n v="832.94399999999996"/>
    <n v="43493"/>
    <n v="0.74097222222222225"/>
    <s v="Credit card"/>
    <n v="793.28"/>
    <n v="4.7619047620000003"/>
    <n v="39.664000000000001"/>
    <n v="4.2"/>
  </r>
  <r>
    <s v="781-84-8059"/>
    <x v="1"/>
    <s v="Naypyitaw"/>
    <s v="Normal"/>
    <x v="1"/>
    <x v="5"/>
    <n v="60.74"/>
    <n v="7"/>
    <n v="21.259"/>
    <n v="446.43900000000002"/>
    <n v="43483"/>
    <n v="0.68263888888888891"/>
    <s v="Ewallet"/>
    <n v="425.18"/>
    <n v="4.7619047620000003"/>
    <n v="21.259"/>
    <n v="5"/>
  </r>
  <r>
    <s v="409-49-6995"/>
    <x v="1"/>
    <s v="Naypyitaw"/>
    <s v="Member"/>
    <x v="0"/>
    <x v="4"/>
    <n v="47.27"/>
    <n v="6"/>
    <n v="14.180999999999999"/>
    <n v="297.80099999999999"/>
    <n v="43501"/>
    <n v="0.4284722222222222"/>
    <s v="Cash"/>
    <n v="283.62"/>
    <n v="4.7619047620000003"/>
    <n v="14.180999999999999"/>
    <n v="8.8000000000000007"/>
  </r>
  <r>
    <s v="725-54-0677"/>
    <x v="1"/>
    <s v="Naypyitaw"/>
    <s v="Member"/>
    <x v="1"/>
    <x v="0"/>
    <n v="85.6"/>
    <n v="7"/>
    <n v="29.96"/>
    <n v="629.16"/>
    <n v="43526"/>
    <n v="0.57638888888888895"/>
    <s v="Cash"/>
    <n v="599.20000000000005"/>
    <n v="4.7619047620000003"/>
    <n v="29.96"/>
    <n v="5.3"/>
  </r>
  <r>
    <s v="146-09-5432"/>
    <x v="0"/>
    <s v="Yangon"/>
    <s v="Member"/>
    <x v="1"/>
    <x v="4"/>
    <n v="35.04"/>
    <n v="9"/>
    <n v="15.768000000000001"/>
    <n v="331.12800000000004"/>
    <n v="43505"/>
    <n v="0.80347222222222225"/>
    <s v="Ewallet"/>
    <n v="315.36"/>
    <n v="4.7619047620000003"/>
    <n v="15.768000000000001"/>
    <n v="4.5999999999999996"/>
  </r>
  <r>
    <s v="377-79-7592"/>
    <x v="1"/>
    <s v="Naypyitaw"/>
    <s v="Member"/>
    <x v="0"/>
    <x v="1"/>
    <n v="44.84"/>
    <n v="9"/>
    <n v="20.178000000000001"/>
    <n v="423.73800000000006"/>
    <n v="43479"/>
    <n v="0.58333333333333337"/>
    <s v="Credit card"/>
    <n v="403.56"/>
    <n v="4.7619047620000003"/>
    <n v="20.178000000000001"/>
    <n v="7.5"/>
  </r>
  <r>
    <s v="509-10-0516"/>
    <x v="2"/>
    <s v="Mandalay"/>
    <s v="Normal"/>
    <x v="1"/>
    <x v="2"/>
    <n v="45.97"/>
    <n v="4"/>
    <n v="9.1940000000000008"/>
    <n v="193.07399999999998"/>
    <n v="43505"/>
    <n v="0.50138888888888888"/>
    <s v="Ewallet"/>
    <n v="183.88"/>
    <n v="4.7619047620000003"/>
    <n v="9.1940000000000008"/>
    <n v="5.0999999999999996"/>
  </r>
  <r>
    <s v="595-94-9924"/>
    <x v="0"/>
    <s v="Yangon"/>
    <s v="Member"/>
    <x v="0"/>
    <x v="0"/>
    <n v="27.73"/>
    <n v="5"/>
    <n v="6.9325000000000001"/>
    <n v="145.58250000000001"/>
    <n v="43550"/>
    <n v="0.84791666666666676"/>
    <s v="Credit card"/>
    <n v="138.65"/>
    <n v="4.7619047620000003"/>
    <n v="6.9325000000000001"/>
    <n v="4.2"/>
  </r>
  <r>
    <s v="865-41-9075"/>
    <x v="0"/>
    <s v="Yangon"/>
    <s v="Normal"/>
    <x v="1"/>
    <x v="4"/>
    <n v="11.53"/>
    <n v="7"/>
    <n v="4.0354999999999999"/>
    <n v="84.745499999999993"/>
    <n v="43493"/>
    <n v="0.73263888888888884"/>
    <s v="Cash"/>
    <n v="80.709999999999994"/>
    <n v="4.7619047620000003"/>
    <n v="4.0354999999999999"/>
    <n v="8.1"/>
  </r>
  <r>
    <s v="545-07-8534"/>
    <x v="1"/>
    <s v="Naypyitaw"/>
    <s v="Normal"/>
    <x v="0"/>
    <x v="0"/>
    <n v="58.32"/>
    <n v="2"/>
    <n v="5.8319999999999999"/>
    <n v="122.47199999999999"/>
    <n v="43510"/>
    <n v="0.52916666666666667"/>
    <s v="Ewallet"/>
    <n v="116.64"/>
    <n v="4.7619047620000003"/>
    <n v="5.8319999999999999"/>
    <n v="6"/>
  </r>
  <r>
    <s v="118-62-1812"/>
    <x v="1"/>
    <s v="Naypyitaw"/>
    <s v="Member"/>
    <x v="0"/>
    <x v="2"/>
    <n v="78.38"/>
    <n v="4"/>
    <n v="15.676"/>
    <n v="329.19599999999997"/>
    <n v="43548"/>
    <n v="0.74722222222222223"/>
    <s v="Cash"/>
    <n v="313.52"/>
    <n v="4.7619047620000003"/>
    <n v="15.676"/>
    <n v="7.9"/>
  </r>
  <r>
    <s v="450-42-3339"/>
    <x v="1"/>
    <s v="Naypyitaw"/>
    <s v="Normal"/>
    <x v="1"/>
    <x v="0"/>
    <n v="84.61"/>
    <n v="10"/>
    <n v="42.305"/>
    <n v="888.40499999999997"/>
    <n v="43505"/>
    <n v="0.79027777777777775"/>
    <s v="Credit card"/>
    <n v="846.1"/>
    <n v="4.7619047620000003"/>
    <n v="42.305"/>
    <n v="8.8000000000000007"/>
  </r>
  <r>
    <s v="851-98-3555"/>
    <x v="2"/>
    <s v="Mandalay"/>
    <s v="Normal"/>
    <x v="0"/>
    <x v="0"/>
    <n v="82.88"/>
    <n v="5"/>
    <n v="20.72"/>
    <n v="435.12"/>
    <n v="43548"/>
    <n v="0.58888888888888891"/>
    <s v="Credit card"/>
    <n v="414.4"/>
    <n v="4.7619047620000003"/>
    <n v="20.72"/>
    <n v="6.6"/>
  </r>
  <r>
    <s v="186-71-5196"/>
    <x v="0"/>
    <s v="Yangon"/>
    <s v="Member"/>
    <x v="0"/>
    <x v="4"/>
    <n v="79.540000000000006"/>
    <n v="2"/>
    <n v="7.9539999999999997"/>
    <n v="167.03400000000002"/>
    <n v="43551"/>
    <n v="0.6875"/>
    <s v="Ewallet"/>
    <n v="159.08000000000001"/>
    <n v="4.7619047620000003"/>
    <n v="7.9539999999999997"/>
    <n v="6.2"/>
  </r>
  <r>
    <s v="624-01-8356"/>
    <x v="2"/>
    <s v="Mandalay"/>
    <s v="Normal"/>
    <x v="0"/>
    <x v="2"/>
    <n v="49.01"/>
    <n v="10"/>
    <n v="24.504999999999999"/>
    <n v="514.60500000000002"/>
    <n v="43492"/>
    <n v="0.44722222222222219"/>
    <s v="Credit card"/>
    <n v="490.1"/>
    <n v="4.7619047620000003"/>
    <n v="24.504999999999999"/>
    <n v="4.2"/>
  </r>
  <r>
    <s v="313-66-9943"/>
    <x v="2"/>
    <s v="Mandalay"/>
    <s v="Member"/>
    <x v="0"/>
    <x v="4"/>
    <n v="29.15"/>
    <n v="3"/>
    <n v="4.3724999999999996"/>
    <n v="91.822499999999991"/>
    <n v="43551"/>
    <n v="0.8534722222222223"/>
    <s v="Credit card"/>
    <n v="87.45"/>
    <n v="4.7619047620000003"/>
    <n v="4.3724999999999996"/>
    <n v="7.3"/>
  </r>
  <r>
    <s v="151-27-8496"/>
    <x v="1"/>
    <s v="Naypyitaw"/>
    <s v="Normal"/>
    <x v="0"/>
    <x v="1"/>
    <n v="56.13"/>
    <n v="4"/>
    <n v="11.226000000000001"/>
    <n v="235.74600000000001"/>
    <n v="43484"/>
    <n v="0.48819444444444443"/>
    <s v="Ewallet"/>
    <n v="224.52"/>
    <n v="4.7619047620000003"/>
    <n v="11.226000000000001"/>
    <n v="8.6"/>
  </r>
  <r>
    <s v="453-33-6436"/>
    <x v="0"/>
    <s v="Yangon"/>
    <s v="Normal"/>
    <x v="0"/>
    <x v="2"/>
    <n v="93.12"/>
    <n v="8"/>
    <n v="37.247999999999998"/>
    <n v="782.20800000000008"/>
    <n v="43503"/>
    <n v="0.42291666666666666"/>
    <s v="Cash"/>
    <n v="744.96"/>
    <n v="4.7619047620000003"/>
    <n v="37.247999999999998"/>
    <n v="6.8"/>
  </r>
  <r>
    <s v="522-57-8364"/>
    <x v="0"/>
    <s v="Yangon"/>
    <s v="Member"/>
    <x v="1"/>
    <x v="5"/>
    <n v="51.34"/>
    <n v="8"/>
    <n v="20.536000000000001"/>
    <n v="431.25600000000003"/>
    <n v="43496"/>
    <n v="0.41666666666666669"/>
    <s v="Ewallet"/>
    <n v="410.72"/>
    <n v="4.7619047620000003"/>
    <n v="20.536000000000001"/>
    <n v="7.6"/>
  </r>
  <r>
    <s v="459-45-2396"/>
    <x v="0"/>
    <s v="Yangon"/>
    <s v="Member"/>
    <x v="0"/>
    <x v="4"/>
    <n v="99.6"/>
    <n v="3"/>
    <n v="14.94"/>
    <n v="313.73999999999995"/>
    <n v="43521"/>
    <n v="0.78125"/>
    <s v="Cash"/>
    <n v="298.8"/>
    <n v="4.7619047620000003"/>
    <n v="14.94"/>
    <n v="5.8"/>
  </r>
  <r>
    <s v="717-96-4189"/>
    <x v="1"/>
    <s v="Naypyitaw"/>
    <s v="Normal"/>
    <x v="0"/>
    <x v="1"/>
    <n v="35.49"/>
    <n v="6"/>
    <n v="10.647"/>
    <n v="223.58699999999999"/>
    <n v="43498"/>
    <n v="0.52777777777777779"/>
    <s v="Cash"/>
    <n v="212.94"/>
    <n v="4.7619047620000003"/>
    <n v="10.647"/>
    <n v="4.0999999999999996"/>
  </r>
  <r>
    <s v="722-13-2115"/>
    <x v="1"/>
    <s v="Naypyitaw"/>
    <s v="Member"/>
    <x v="1"/>
    <x v="3"/>
    <n v="42.85"/>
    <n v="1"/>
    <n v="2.1425000000000001"/>
    <n v="44.9925"/>
    <n v="43538"/>
    <n v="0.65"/>
    <s v="Credit card"/>
    <n v="42.85"/>
    <n v="4.7619047620000003"/>
    <n v="2.1425000000000001"/>
    <n v="9.3000000000000007"/>
  </r>
  <r>
    <s v="749-81-8133"/>
    <x v="0"/>
    <s v="Yangon"/>
    <s v="Normal"/>
    <x v="0"/>
    <x v="5"/>
    <n v="94.67"/>
    <n v="4"/>
    <n v="18.934000000000001"/>
    <n v="397.61400000000003"/>
    <n v="43535"/>
    <n v="0.50277777777777777"/>
    <s v="Cash"/>
    <n v="378.68"/>
    <n v="4.7619047620000003"/>
    <n v="18.934000000000001"/>
    <n v="6.8"/>
  </r>
  <r>
    <s v="777-67-2495"/>
    <x v="2"/>
    <s v="Mandalay"/>
    <s v="Normal"/>
    <x v="1"/>
    <x v="2"/>
    <n v="68.97"/>
    <n v="3"/>
    <n v="10.345499999999999"/>
    <n v="217.25549999999998"/>
    <n v="43518"/>
    <n v="0.47638888888888892"/>
    <s v="Ewallet"/>
    <n v="206.91"/>
    <n v="4.7619047620000003"/>
    <n v="10.345499999999999"/>
    <n v="8.6999999999999993"/>
  </r>
  <r>
    <s v="636-98-3364"/>
    <x v="2"/>
    <s v="Mandalay"/>
    <s v="Member"/>
    <x v="0"/>
    <x v="1"/>
    <n v="26.26"/>
    <n v="3"/>
    <n v="3.9390000000000001"/>
    <n v="82.718999999999994"/>
    <n v="43526"/>
    <n v="0.52500000000000002"/>
    <s v="Ewallet"/>
    <n v="78.78"/>
    <n v="4.7619047620000003"/>
    <n v="3.9390000000000001"/>
    <n v="6.3"/>
  </r>
  <r>
    <s v="246-55-6923"/>
    <x v="1"/>
    <s v="Naypyitaw"/>
    <s v="Member"/>
    <x v="0"/>
    <x v="2"/>
    <n v="35.79"/>
    <n v="9"/>
    <n v="16.105499999999999"/>
    <n v="338.21550000000002"/>
    <n v="43534"/>
    <n v="0.62916666666666665"/>
    <s v="Credit card"/>
    <n v="322.11"/>
    <n v="4.7619047620000003"/>
    <n v="16.105499999999999"/>
    <n v="5.0999999999999996"/>
  </r>
  <r>
    <s v="181-82-6255"/>
    <x v="2"/>
    <s v="Mandalay"/>
    <s v="Normal"/>
    <x v="0"/>
    <x v="2"/>
    <n v="16.37"/>
    <n v="6"/>
    <n v="4.9109999999999996"/>
    <n v="103.131"/>
    <n v="43504"/>
    <n v="0.45694444444444443"/>
    <s v="Cash"/>
    <n v="98.22"/>
    <n v="4.7619047620000003"/>
    <n v="4.9109999999999996"/>
    <n v="7"/>
  </r>
  <r>
    <s v="838-02-1821"/>
    <x v="1"/>
    <s v="Naypyitaw"/>
    <s v="Member"/>
    <x v="0"/>
    <x v="2"/>
    <n v="12.73"/>
    <n v="2"/>
    <n v="1.2729999999999999"/>
    <n v="26.733000000000001"/>
    <n v="43518"/>
    <n v="0.50694444444444442"/>
    <s v="Credit card"/>
    <n v="25.46"/>
    <n v="4.7619047620000003"/>
    <n v="1.2729999999999999"/>
    <n v="5.2"/>
  </r>
  <r>
    <s v="887-42-0517"/>
    <x v="1"/>
    <s v="Naypyitaw"/>
    <s v="Normal"/>
    <x v="0"/>
    <x v="3"/>
    <n v="83.14"/>
    <n v="7"/>
    <n v="29.099"/>
    <n v="611.07900000000006"/>
    <n v="43475"/>
    <n v="0.4381944444444445"/>
    <s v="Credit card"/>
    <n v="581.98"/>
    <n v="4.7619047620000003"/>
    <n v="29.099"/>
    <n v="6.6"/>
  </r>
  <r>
    <s v="457-12-0244"/>
    <x v="1"/>
    <s v="Naypyitaw"/>
    <s v="Member"/>
    <x v="0"/>
    <x v="3"/>
    <n v="35.22"/>
    <n v="6"/>
    <n v="10.566000000000001"/>
    <n v="221.886"/>
    <n v="43538"/>
    <n v="0.5756944444444444"/>
    <s v="Ewallet"/>
    <n v="211.32"/>
    <n v="4.7619047620000003"/>
    <n v="10.566000000000001"/>
    <n v="6.5"/>
  </r>
  <r>
    <s v="226-34-0034"/>
    <x v="2"/>
    <s v="Mandalay"/>
    <s v="Normal"/>
    <x v="0"/>
    <x v="1"/>
    <n v="13.78"/>
    <n v="4"/>
    <n v="2.7559999999999998"/>
    <n v="57.875999999999998"/>
    <n v="43475"/>
    <n v="0.46527777777777773"/>
    <s v="Ewallet"/>
    <n v="55.12"/>
    <n v="4.7619047620000003"/>
    <n v="2.7559999999999998"/>
    <n v="9"/>
  </r>
  <r>
    <s v="321-49-7382"/>
    <x v="2"/>
    <s v="Mandalay"/>
    <s v="Member"/>
    <x v="1"/>
    <x v="3"/>
    <n v="88.31"/>
    <n v="1"/>
    <n v="4.4154999999999998"/>
    <n v="92.725499999999997"/>
    <n v="43511"/>
    <n v="0.73472222222222217"/>
    <s v="Credit card"/>
    <n v="88.31"/>
    <n v="4.7619047620000003"/>
    <n v="4.4154999999999998"/>
    <n v="5.2"/>
  </r>
  <r>
    <s v="397-25-8725"/>
    <x v="0"/>
    <s v="Yangon"/>
    <s v="Member"/>
    <x v="0"/>
    <x v="0"/>
    <n v="39.619999999999997"/>
    <n v="9"/>
    <n v="17.829000000000001"/>
    <n v="374.40899999999999"/>
    <n v="43478"/>
    <n v="0.74583333333333324"/>
    <s v="Credit card"/>
    <n v="356.58"/>
    <n v="4.7619047620000003"/>
    <n v="17.829000000000001"/>
    <n v="6.8"/>
  </r>
  <r>
    <s v="431-66-2305"/>
    <x v="2"/>
    <s v="Mandalay"/>
    <s v="Normal"/>
    <x v="0"/>
    <x v="1"/>
    <n v="88.25"/>
    <n v="9"/>
    <n v="39.712499999999999"/>
    <n v="833.96249999999998"/>
    <n v="43511"/>
    <n v="0.86875000000000002"/>
    <s v="Credit card"/>
    <n v="794.25"/>
    <n v="4.7619047620000003"/>
    <n v="39.712499999999999"/>
    <n v="7.6"/>
  </r>
  <r>
    <s v="825-94-5922"/>
    <x v="2"/>
    <s v="Mandalay"/>
    <s v="Normal"/>
    <x v="1"/>
    <x v="3"/>
    <n v="25.31"/>
    <n v="2"/>
    <n v="2.5310000000000001"/>
    <n v="53.150999999999996"/>
    <n v="43526"/>
    <n v="0.80972222222222223"/>
    <s v="Ewallet"/>
    <n v="50.62"/>
    <n v="4.7619047620000003"/>
    <n v="2.5310000000000001"/>
    <n v="7.2"/>
  </r>
  <r>
    <s v="641-62-7288"/>
    <x v="2"/>
    <s v="Mandalay"/>
    <s v="Normal"/>
    <x v="1"/>
    <x v="2"/>
    <n v="99.92"/>
    <n v="6"/>
    <n v="29.975999999999999"/>
    <n v="629.49599999999998"/>
    <n v="43548"/>
    <n v="0.56458333333333333"/>
    <s v="Ewallet"/>
    <n v="599.52"/>
    <n v="4.7619047620000003"/>
    <n v="29.975999999999999"/>
    <n v="7.1"/>
  </r>
  <r>
    <s v="756-93-1854"/>
    <x v="1"/>
    <s v="Naypyitaw"/>
    <s v="Member"/>
    <x v="0"/>
    <x v="5"/>
    <n v="83.35"/>
    <n v="2"/>
    <n v="8.3350000000000009"/>
    <n v="175.035"/>
    <n v="43498"/>
    <n v="0.58680555555555558"/>
    <s v="Credit card"/>
    <n v="166.7"/>
    <n v="4.7619047620000003"/>
    <n v="8.3350000000000009"/>
    <n v="9.5"/>
  </r>
  <r>
    <s v="243-55-8457"/>
    <x v="0"/>
    <s v="Yangon"/>
    <s v="Normal"/>
    <x v="0"/>
    <x v="4"/>
    <n v="74.44"/>
    <n v="10"/>
    <n v="37.22"/>
    <n v="781.62"/>
    <n v="43523"/>
    <n v="0.4861111111111111"/>
    <s v="Ewallet"/>
    <n v="744.4"/>
    <n v="4.7619047620000003"/>
    <n v="37.22"/>
    <n v="5.0999999999999996"/>
  </r>
  <r>
    <s v="458-10-8612"/>
    <x v="1"/>
    <s v="Naypyitaw"/>
    <s v="Normal"/>
    <x v="1"/>
    <x v="0"/>
    <n v="64.08"/>
    <n v="7"/>
    <n v="22.428000000000001"/>
    <n v="470.988"/>
    <n v="43485"/>
    <n v="0.51874999999999993"/>
    <s v="Ewallet"/>
    <n v="448.56"/>
    <n v="4.7619047620000003"/>
    <n v="22.428000000000001"/>
    <n v="7.6"/>
  </r>
  <r>
    <s v="501-61-1753"/>
    <x v="2"/>
    <s v="Mandalay"/>
    <s v="Normal"/>
    <x v="0"/>
    <x v="2"/>
    <n v="63.15"/>
    <n v="6"/>
    <n v="18.945"/>
    <n v="397.84499999999997"/>
    <n v="43468"/>
    <n v="0.85"/>
    <s v="Ewallet"/>
    <n v="378.9"/>
    <n v="4.7619047620000003"/>
    <n v="18.945"/>
    <n v="9.8000000000000007"/>
  </r>
  <r>
    <s v="235-06-8510"/>
    <x v="1"/>
    <s v="Naypyitaw"/>
    <s v="Member"/>
    <x v="1"/>
    <x v="2"/>
    <n v="85.72"/>
    <n v="3"/>
    <n v="12.858000000000001"/>
    <n v="270.01799999999997"/>
    <n v="43489"/>
    <n v="0.87430555555555556"/>
    <s v="Ewallet"/>
    <n v="257.16000000000003"/>
    <n v="4.7619047620000003"/>
    <n v="12.858000000000001"/>
    <n v="5.0999999999999996"/>
  </r>
  <r>
    <s v="433-08-7822"/>
    <x v="1"/>
    <s v="Naypyitaw"/>
    <s v="Normal"/>
    <x v="0"/>
    <x v="0"/>
    <n v="78.89"/>
    <n v="7"/>
    <n v="27.611499999999999"/>
    <n v="579.8415"/>
    <n v="43470"/>
    <n v="0.82500000000000007"/>
    <s v="Ewallet"/>
    <n v="552.23"/>
    <n v="4.7619047620000003"/>
    <n v="27.611499999999999"/>
    <n v="7.5"/>
  </r>
  <r>
    <s v="361-85-2571"/>
    <x v="0"/>
    <s v="Yangon"/>
    <s v="Normal"/>
    <x v="0"/>
    <x v="3"/>
    <n v="89.48"/>
    <n v="5"/>
    <n v="22.37"/>
    <n v="469.77000000000004"/>
    <n v="43554"/>
    <n v="0.4291666666666667"/>
    <s v="Cash"/>
    <n v="447.4"/>
    <n v="4.7619047620000003"/>
    <n v="22.37"/>
    <n v="7.4"/>
  </r>
  <r>
    <s v="131-70-8179"/>
    <x v="0"/>
    <s v="Yangon"/>
    <s v="Member"/>
    <x v="0"/>
    <x v="0"/>
    <n v="92.09"/>
    <n v="3"/>
    <n v="13.813499999999999"/>
    <n v="290.08349999999996"/>
    <n v="43513"/>
    <n v="0.68541666666666667"/>
    <s v="Cash"/>
    <n v="276.27"/>
    <n v="4.7619047620000003"/>
    <n v="13.813499999999999"/>
    <n v="4.2"/>
  </r>
  <r>
    <s v="500-02-2261"/>
    <x v="1"/>
    <s v="Naypyitaw"/>
    <s v="Normal"/>
    <x v="0"/>
    <x v="4"/>
    <n v="57.29"/>
    <n v="6"/>
    <n v="17.187000000000001"/>
    <n v="360.92700000000002"/>
    <n v="43545"/>
    <n v="0.71111111111111114"/>
    <s v="Ewallet"/>
    <n v="343.74"/>
    <n v="4.7619047620000003"/>
    <n v="17.187000000000001"/>
    <n v="5.9"/>
  </r>
  <r>
    <s v="720-72-2436"/>
    <x v="0"/>
    <s v="Yangon"/>
    <s v="Normal"/>
    <x v="1"/>
    <x v="4"/>
    <n v="66.52"/>
    <n v="4"/>
    <n v="13.304"/>
    <n v="279.38399999999996"/>
    <n v="43526"/>
    <n v="0.7597222222222223"/>
    <s v="Ewallet"/>
    <n v="266.08"/>
    <n v="4.7619047620000003"/>
    <n v="13.304"/>
    <n v="6.9"/>
  </r>
  <r>
    <s v="702-83-5291"/>
    <x v="1"/>
    <s v="Naypyitaw"/>
    <s v="Member"/>
    <x v="1"/>
    <x v="5"/>
    <n v="99.82"/>
    <n v="9"/>
    <n v="44.918999999999997"/>
    <n v="943.29899999999986"/>
    <n v="43551"/>
    <n v="0.4465277777777778"/>
    <s v="Cash"/>
    <n v="898.38"/>
    <n v="4.7619047620000003"/>
    <n v="44.918999999999997"/>
    <n v="6.6"/>
  </r>
  <r>
    <s v="809-69-9497"/>
    <x v="0"/>
    <s v="Yangon"/>
    <s v="Normal"/>
    <x v="0"/>
    <x v="2"/>
    <n v="45.68"/>
    <n v="10"/>
    <n v="22.84"/>
    <n v="479.64"/>
    <n v="43484"/>
    <n v="0.8125"/>
    <s v="Ewallet"/>
    <n v="456.8"/>
    <n v="4.7619047620000003"/>
    <n v="22.84"/>
    <n v="5.7"/>
  </r>
  <r>
    <s v="449-16-6770"/>
    <x v="0"/>
    <s v="Yangon"/>
    <s v="Normal"/>
    <x v="1"/>
    <x v="0"/>
    <n v="50.79"/>
    <n v="5"/>
    <n v="12.6975"/>
    <n v="266.64749999999998"/>
    <n v="43515"/>
    <n v="0.62013888888888891"/>
    <s v="Credit card"/>
    <n v="253.95"/>
    <n v="4.7619047620000003"/>
    <n v="12.6975"/>
    <n v="5.3"/>
  </r>
  <r>
    <s v="333-23-2632"/>
    <x v="0"/>
    <s v="Yangon"/>
    <s v="Member"/>
    <x v="1"/>
    <x v="0"/>
    <n v="10.08"/>
    <n v="7"/>
    <n v="3.528"/>
    <n v="74.088000000000008"/>
    <n v="43552"/>
    <n v="0.84305555555555556"/>
    <s v="Cash"/>
    <n v="70.56"/>
    <n v="4.7619047620000003"/>
    <n v="3.528"/>
    <n v="4.2"/>
  </r>
  <r>
    <s v="489-82-1237"/>
    <x v="0"/>
    <s v="Yangon"/>
    <s v="Normal"/>
    <x v="0"/>
    <x v="1"/>
    <n v="93.88"/>
    <n v="7"/>
    <n v="32.857999999999997"/>
    <n v="690.01799999999992"/>
    <n v="43470"/>
    <n v="0.49374999999999997"/>
    <s v="Credit card"/>
    <n v="657.16"/>
    <n v="4.7619047620000003"/>
    <n v="32.857999999999997"/>
    <n v="7.3"/>
  </r>
  <r>
    <s v="859-97-6048"/>
    <x v="1"/>
    <s v="Naypyitaw"/>
    <s v="Member"/>
    <x v="1"/>
    <x v="1"/>
    <n v="84.25"/>
    <n v="2"/>
    <n v="8.4250000000000007"/>
    <n v="176.92500000000001"/>
    <n v="43550"/>
    <n v="0.59236111111111112"/>
    <s v="Credit card"/>
    <n v="168.5"/>
    <n v="4.7619047620000003"/>
    <n v="8.4250000000000007"/>
    <n v="5.3"/>
  </r>
  <r>
    <s v="676-10-2200"/>
    <x v="2"/>
    <s v="Mandalay"/>
    <s v="Member"/>
    <x v="1"/>
    <x v="5"/>
    <n v="53.78"/>
    <n v="1"/>
    <n v="2.6890000000000001"/>
    <n v="56.469000000000001"/>
    <n v="43499"/>
    <n v="0.84236111111111101"/>
    <s v="Ewallet"/>
    <n v="53.78"/>
    <n v="4.7619047620000003"/>
    <n v="2.6890000000000001"/>
    <n v="4.7"/>
  </r>
  <r>
    <s v="373-88-1424"/>
    <x v="1"/>
    <s v="Naypyitaw"/>
    <s v="Member"/>
    <x v="1"/>
    <x v="2"/>
    <n v="35.81"/>
    <n v="5"/>
    <n v="8.9525000000000006"/>
    <n v="188.0025"/>
    <n v="43502"/>
    <n v="0.78055555555555556"/>
    <s v="Ewallet"/>
    <n v="179.05"/>
    <n v="4.7619047620000003"/>
    <n v="8.9525000000000006"/>
    <n v="7.9"/>
  </r>
  <r>
    <s v="365-16-4334"/>
    <x v="2"/>
    <s v="Mandalay"/>
    <s v="Normal"/>
    <x v="0"/>
    <x v="4"/>
    <n v="26.43"/>
    <n v="8"/>
    <n v="10.571999999999999"/>
    <n v="222.012"/>
    <n v="43520"/>
    <n v="0.60138888888888886"/>
    <s v="Ewallet"/>
    <n v="211.44"/>
    <n v="4.7619047620000003"/>
    <n v="10.571999999999999"/>
    <n v="8.9"/>
  </r>
  <r>
    <s v="503-21-4385"/>
    <x v="2"/>
    <s v="Mandalay"/>
    <s v="Member"/>
    <x v="1"/>
    <x v="0"/>
    <n v="39.909999999999997"/>
    <n v="3"/>
    <n v="5.9865000000000004"/>
    <n v="125.7165"/>
    <n v="43517"/>
    <n v="0.52777777777777779"/>
    <s v="Ewallet"/>
    <n v="119.73"/>
    <n v="4.7619047620000003"/>
    <n v="5.9865000000000004"/>
    <n v="9.3000000000000007"/>
  </r>
  <r>
    <s v="305-89-2768"/>
    <x v="2"/>
    <s v="Mandalay"/>
    <s v="Member"/>
    <x v="0"/>
    <x v="2"/>
    <n v="21.9"/>
    <n v="3"/>
    <n v="3.2850000000000001"/>
    <n v="68.984999999999985"/>
    <n v="43474"/>
    <n v="0.77986111111111101"/>
    <s v="Ewallet"/>
    <n v="65.7"/>
    <n v="4.7619047620000003"/>
    <n v="3.2850000000000001"/>
    <n v="4.7"/>
  </r>
  <r>
    <s v="574-80-1489"/>
    <x v="2"/>
    <s v="Mandalay"/>
    <s v="Member"/>
    <x v="0"/>
    <x v="4"/>
    <n v="62.85"/>
    <n v="4"/>
    <n v="12.57"/>
    <n v="263.97000000000003"/>
    <n v="43521"/>
    <n v="0.55694444444444446"/>
    <s v="Ewallet"/>
    <n v="251.4"/>
    <n v="4.7619047620000003"/>
    <n v="12.57"/>
    <n v="8.6999999999999993"/>
  </r>
  <r>
    <s v="784-08-0310"/>
    <x v="1"/>
    <s v="Naypyitaw"/>
    <s v="Member"/>
    <x v="0"/>
    <x v="4"/>
    <n v="21.04"/>
    <n v="4"/>
    <n v="4.2080000000000002"/>
    <n v="88.367999999999995"/>
    <n v="43478"/>
    <n v="0.58194444444444449"/>
    <s v="Cash"/>
    <n v="84.16"/>
    <n v="4.7619047620000003"/>
    <n v="4.2080000000000002"/>
    <n v="7.6"/>
  </r>
  <r>
    <s v="200-40-6154"/>
    <x v="2"/>
    <s v="Mandalay"/>
    <s v="Member"/>
    <x v="1"/>
    <x v="2"/>
    <n v="65.91"/>
    <n v="6"/>
    <n v="19.773"/>
    <n v="415.233"/>
    <n v="43505"/>
    <n v="0.48958333333333331"/>
    <s v="Cash"/>
    <n v="395.46"/>
    <n v="4.7619047620000003"/>
    <n v="19.773"/>
    <n v="5.7"/>
  </r>
  <r>
    <s v="846-10-0341"/>
    <x v="0"/>
    <s v="Yangon"/>
    <s v="Normal"/>
    <x v="0"/>
    <x v="5"/>
    <n v="42.57"/>
    <n v="7"/>
    <n v="14.8995"/>
    <n v="312.8895"/>
    <n v="43471"/>
    <n v="0.49374999999999997"/>
    <s v="Cash"/>
    <n v="297.99"/>
    <n v="4.7619047620000003"/>
    <n v="14.8995"/>
    <n v="6.8"/>
  </r>
  <r>
    <s v="577-34-7579"/>
    <x v="1"/>
    <s v="Naypyitaw"/>
    <s v="Member"/>
    <x v="1"/>
    <x v="4"/>
    <n v="50.49"/>
    <n v="9"/>
    <n v="22.720500000000001"/>
    <n v="477.13050000000004"/>
    <n v="43475"/>
    <n v="0.71944444444444444"/>
    <s v="Cash"/>
    <n v="454.41"/>
    <n v="4.7619047620000003"/>
    <n v="22.720500000000001"/>
    <n v="5.4"/>
  </r>
  <r>
    <s v="430-02-3888"/>
    <x v="2"/>
    <s v="Mandalay"/>
    <s v="Normal"/>
    <x v="1"/>
    <x v="1"/>
    <n v="46.02"/>
    <n v="6"/>
    <n v="13.805999999999999"/>
    <n v="289.92599999999999"/>
    <n v="43503"/>
    <n v="0.66319444444444442"/>
    <s v="Cash"/>
    <n v="276.12"/>
    <n v="4.7619047620000003"/>
    <n v="13.805999999999999"/>
    <n v="7.1"/>
  </r>
  <r>
    <s v="867-47-1948"/>
    <x v="1"/>
    <s v="Naypyitaw"/>
    <s v="Normal"/>
    <x v="0"/>
    <x v="2"/>
    <n v="15.8"/>
    <n v="10"/>
    <n v="7.9"/>
    <n v="165.9"/>
    <n v="43474"/>
    <n v="0.50486111111111109"/>
    <s v="Cash"/>
    <n v="158"/>
    <n v="4.7619047620000003"/>
    <n v="7.9"/>
    <n v="7.8"/>
  </r>
  <r>
    <s v="384-59-6655"/>
    <x v="0"/>
    <s v="Yangon"/>
    <s v="Member"/>
    <x v="0"/>
    <x v="4"/>
    <n v="98.66"/>
    <n v="9"/>
    <n v="44.396999999999998"/>
    <n v="932.33699999999999"/>
    <n v="43515"/>
    <n v="0.62986111111111109"/>
    <s v="Cash"/>
    <n v="887.94"/>
    <n v="4.7619047620000003"/>
    <n v="44.396999999999998"/>
    <n v="8.4"/>
  </r>
  <r>
    <s v="256-58-3609"/>
    <x v="1"/>
    <s v="Naypyitaw"/>
    <s v="Member"/>
    <x v="1"/>
    <x v="5"/>
    <n v="91.98"/>
    <n v="1"/>
    <n v="4.5990000000000002"/>
    <n v="96.579000000000008"/>
    <n v="43542"/>
    <n v="0.64513888888888882"/>
    <s v="Cash"/>
    <n v="91.98"/>
    <n v="4.7619047620000003"/>
    <n v="4.5990000000000002"/>
    <n v="9.8000000000000007"/>
  </r>
  <r>
    <s v="324-92-3863"/>
    <x v="0"/>
    <s v="Yangon"/>
    <s v="Member"/>
    <x v="1"/>
    <x v="1"/>
    <n v="20.89"/>
    <n v="2"/>
    <n v="2.089"/>
    <n v="43.869"/>
    <n v="43501"/>
    <n v="0.78125"/>
    <s v="Cash"/>
    <n v="41.78"/>
    <n v="4.7619047620000003"/>
    <n v="2.089"/>
    <n v="9.8000000000000007"/>
  </r>
  <r>
    <s v="593-08-5916"/>
    <x v="0"/>
    <s v="Yangon"/>
    <s v="Normal"/>
    <x v="0"/>
    <x v="5"/>
    <n v="15.5"/>
    <n v="1"/>
    <n v="0.77500000000000002"/>
    <n v="16.274999999999999"/>
    <n v="43543"/>
    <n v="0.64097222222222217"/>
    <s v="Credit card"/>
    <n v="15.5"/>
    <n v="4.7619047620000003"/>
    <n v="0.77500000000000002"/>
    <n v="7.4"/>
  </r>
  <r>
    <s v="364-34-2972"/>
    <x v="1"/>
    <s v="Naypyitaw"/>
    <s v="Member"/>
    <x v="1"/>
    <x v="1"/>
    <n v="96.82"/>
    <n v="3"/>
    <n v="14.523"/>
    <n v="304.983"/>
    <n v="43554"/>
    <n v="0.85902777777777783"/>
    <s v="Cash"/>
    <n v="290.45999999999998"/>
    <n v="4.7619047620000003"/>
    <n v="14.523"/>
    <n v="6.7"/>
  </r>
  <r>
    <s v="794-42-3736"/>
    <x v="2"/>
    <s v="Mandalay"/>
    <s v="Normal"/>
    <x v="1"/>
    <x v="4"/>
    <n v="33.33"/>
    <n v="2"/>
    <n v="3.3330000000000002"/>
    <n v="69.992999999999995"/>
    <n v="43491"/>
    <n v="0.6118055555555556"/>
    <s v="Credit card"/>
    <n v="66.66"/>
    <n v="4.7619047620000003"/>
    <n v="3.3330000000000002"/>
    <n v="6.4"/>
  </r>
  <r>
    <s v="172-42-8274"/>
    <x v="2"/>
    <s v="Mandalay"/>
    <s v="Normal"/>
    <x v="0"/>
    <x v="1"/>
    <n v="38.270000000000003"/>
    <n v="2"/>
    <n v="3.827"/>
    <n v="80.367000000000004"/>
    <n v="43526"/>
    <n v="0.76250000000000007"/>
    <s v="Credit card"/>
    <n v="76.540000000000006"/>
    <n v="4.7619047620000003"/>
    <n v="3.827"/>
    <n v="5.8"/>
  </r>
  <r>
    <s v="558-60-5016"/>
    <x v="0"/>
    <s v="Yangon"/>
    <s v="Normal"/>
    <x v="0"/>
    <x v="2"/>
    <n v="33.299999999999997"/>
    <n v="9"/>
    <n v="14.984999999999999"/>
    <n v="314.685"/>
    <n v="43528"/>
    <n v="0.64374999999999993"/>
    <s v="Ewallet"/>
    <n v="299.7"/>
    <n v="4.7619047620000003"/>
    <n v="14.984999999999999"/>
    <n v="7.2"/>
  </r>
  <r>
    <s v="195-06-0432"/>
    <x v="0"/>
    <s v="Yangon"/>
    <s v="Member"/>
    <x v="1"/>
    <x v="2"/>
    <n v="81.010000000000005"/>
    <n v="3"/>
    <n v="12.1515"/>
    <n v="255.18150000000003"/>
    <n v="43478"/>
    <n v="0.53819444444444442"/>
    <s v="Credit card"/>
    <n v="243.03"/>
    <n v="4.7619047620000003"/>
    <n v="12.1515"/>
    <n v="9.3000000000000007"/>
  </r>
  <r>
    <s v="605-03-2706"/>
    <x v="0"/>
    <s v="Yangon"/>
    <s v="Normal"/>
    <x v="0"/>
    <x v="0"/>
    <n v="15.8"/>
    <n v="3"/>
    <n v="2.37"/>
    <n v="49.77"/>
    <n v="43549"/>
    <n v="0.75138888888888899"/>
    <s v="Cash"/>
    <n v="47.4"/>
    <n v="4.7619047620000003"/>
    <n v="2.37"/>
    <n v="9.5"/>
  </r>
  <r>
    <s v="214-30-2776"/>
    <x v="2"/>
    <s v="Mandalay"/>
    <s v="Member"/>
    <x v="0"/>
    <x v="1"/>
    <n v="34.49"/>
    <n v="5"/>
    <n v="8.6225000000000005"/>
    <n v="181.07250000000002"/>
    <n v="43535"/>
    <n v="0.8222222222222223"/>
    <s v="Credit card"/>
    <n v="172.45"/>
    <n v="4.7619047620000003"/>
    <n v="8.6225000000000005"/>
    <n v="9"/>
  </r>
  <r>
    <s v="746-04-1077"/>
    <x v="2"/>
    <s v="Mandalay"/>
    <s v="Member"/>
    <x v="0"/>
    <x v="4"/>
    <n v="84.63"/>
    <n v="10"/>
    <n v="42.314999999999998"/>
    <n v="888.61500000000001"/>
    <n v="43466"/>
    <n v="0.48333333333333334"/>
    <s v="Credit card"/>
    <n v="846.3"/>
    <n v="4.7619047620000003"/>
    <n v="42.314999999999998"/>
    <n v="9"/>
  </r>
  <r>
    <s v="448-34-8700"/>
    <x v="2"/>
    <s v="Mandalay"/>
    <s v="Member"/>
    <x v="1"/>
    <x v="2"/>
    <n v="36.909999999999997"/>
    <n v="7"/>
    <n v="12.9185"/>
    <n v="271.2885"/>
    <n v="43506"/>
    <n v="0.57708333333333328"/>
    <s v="Ewallet"/>
    <n v="258.37"/>
    <n v="4.7619047620000003"/>
    <n v="12.9185"/>
    <n v="6.7"/>
  </r>
  <r>
    <s v="452-04-8808"/>
    <x v="2"/>
    <s v="Mandalay"/>
    <s v="Normal"/>
    <x v="1"/>
    <x v="1"/>
    <n v="87.08"/>
    <n v="7"/>
    <n v="30.478000000000002"/>
    <n v="640.0379999999999"/>
    <n v="43491"/>
    <n v="0.63680555555555551"/>
    <s v="Cash"/>
    <n v="609.55999999999995"/>
    <n v="4.7619047620000003"/>
    <n v="30.478000000000002"/>
    <n v="5.5"/>
  </r>
  <r>
    <s v="531-56-4728"/>
    <x v="0"/>
    <s v="Yangon"/>
    <s v="Normal"/>
    <x v="1"/>
    <x v="2"/>
    <n v="80.08"/>
    <n v="3"/>
    <n v="12.012"/>
    <n v="252.25200000000001"/>
    <n v="43507"/>
    <n v="0.64513888888888882"/>
    <s v="Cash"/>
    <n v="240.24"/>
    <n v="4.7619047620000003"/>
    <n v="12.012"/>
    <n v="5.4"/>
  </r>
  <r>
    <s v="744-82-9138"/>
    <x v="1"/>
    <s v="Naypyitaw"/>
    <s v="Normal"/>
    <x v="1"/>
    <x v="5"/>
    <n v="86.13"/>
    <n v="2"/>
    <n v="8.6129999999999995"/>
    <n v="180.87299999999999"/>
    <n v="43503"/>
    <n v="0.74930555555555556"/>
    <s v="Cash"/>
    <n v="172.26"/>
    <n v="4.7619047620000003"/>
    <n v="8.6129999999999995"/>
    <n v="8.1999999999999993"/>
  </r>
  <r>
    <s v="883-69-1285"/>
    <x v="2"/>
    <s v="Mandalay"/>
    <s v="Member"/>
    <x v="1"/>
    <x v="5"/>
    <n v="49.92"/>
    <n v="2"/>
    <n v="4.992"/>
    <n v="104.83200000000001"/>
    <n v="43530"/>
    <n v="0.49652777777777773"/>
    <s v="Credit card"/>
    <n v="99.84"/>
    <n v="4.7619047620000003"/>
    <n v="4.992"/>
    <n v="7"/>
  </r>
  <r>
    <s v="221-25-5073"/>
    <x v="0"/>
    <s v="Yangon"/>
    <s v="Normal"/>
    <x v="0"/>
    <x v="4"/>
    <n v="74.66"/>
    <n v="4"/>
    <n v="14.932"/>
    <n v="313.572"/>
    <n v="43528"/>
    <n v="0.44375000000000003"/>
    <s v="Cash"/>
    <n v="298.64"/>
    <n v="4.7619047620000003"/>
    <n v="14.932"/>
    <n v="8.5"/>
  </r>
  <r>
    <s v="518-71-6847"/>
    <x v="2"/>
    <s v="Mandalay"/>
    <s v="Member"/>
    <x v="1"/>
    <x v="4"/>
    <n v="26.6"/>
    <n v="6"/>
    <n v="7.98"/>
    <n v="167.58"/>
    <n v="43522"/>
    <n v="0.63194444444444442"/>
    <s v="Ewallet"/>
    <n v="159.6"/>
    <n v="4.7619047620000003"/>
    <n v="7.98"/>
    <n v="4.9000000000000004"/>
  </r>
  <r>
    <s v="156-20-0370"/>
    <x v="2"/>
    <s v="Mandalay"/>
    <s v="Normal"/>
    <x v="0"/>
    <x v="1"/>
    <n v="25.45"/>
    <n v="1"/>
    <n v="1.2725"/>
    <n v="26.7225"/>
    <n v="43534"/>
    <n v="0.75694444444444453"/>
    <s v="Credit card"/>
    <n v="25.45"/>
    <n v="4.7619047620000003"/>
    <n v="1.2725"/>
    <n v="5.0999999999999996"/>
  </r>
  <r>
    <s v="151-33-7434"/>
    <x v="2"/>
    <s v="Mandalay"/>
    <s v="Normal"/>
    <x v="0"/>
    <x v="4"/>
    <n v="67.77"/>
    <n v="1"/>
    <n v="3.3885000000000001"/>
    <n v="71.158499999999989"/>
    <n v="43500"/>
    <n v="0.86319444444444438"/>
    <s v="Credit card"/>
    <n v="67.77"/>
    <n v="4.7619047620000003"/>
    <n v="3.3885000000000001"/>
    <n v="6.5"/>
  </r>
  <r>
    <s v="728-47-9078"/>
    <x v="1"/>
    <s v="Naypyitaw"/>
    <s v="Member"/>
    <x v="1"/>
    <x v="4"/>
    <n v="59.59"/>
    <n v="4"/>
    <n v="11.917999999999999"/>
    <n v="250.27800000000002"/>
    <n v="43484"/>
    <n v="0.53194444444444444"/>
    <s v="Cash"/>
    <n v="238.36"/>
    <n v="4.7619047620000003"/>
    <n v="11.917999999999999"/>
    <n v="9.8000000000000007"/>
  </r>
  <r>
    <s v="809-46-1866"/>
    <x v="0"/>
    <s v="Yangon"/>
    <s v="Normal"/>
    <x v="1"/>
    <x v="0"/>
    <n v="58.15"/>
    <n v="4"/>
    <n v="11.63"/>
    <n v="244.23"/>
    <n v="43488"/>
    <n v="0.73888888888888893"/>
    <s v="Cash"/>
    <n v="232.6"/>
    <n v="4.7619047620000003"/>
    <n v="11.63"/>
    <n v="8.4"/>
  </r>
  <r>
    <s v="139-32-4183"/>
    <x v="0"/>
    <s v="Yangon"/>
    <s v="Member"/>
    <x v="0"/>
    <x v="3"/>
    <n v="97.48"/>
    <n v="9"/>
    <n v="43.866"/>
    <n v="921.18600000000004"/>
    <n v="43538"/>
    <n v="0.59652777777777777"/>
    <s v="Ewallet"/>
    <n v="877.32"/>
    <n v="4.7619047620000003"/>
    <n v="43.866"/>
    <n v="7.4"/>
  </r>
  <r>
    <s v="148-41-7930"/>
    <x v="1"/>
    <s v="Naypyitaw"/>
    <s v="Normal"/>
    <x v="1"/>
    <x v="0"/>
    <n v="99.96"/>
    <n v="7"/>
    <n v="34.985999999999997"/>
    <n v="734.7059999999999"/>
    <n v="43488"/>
    <n v="0.43958333333333338"/>
    <s v="Cash"/>
    <n v="699.72"/>
    <n v="4.7619047620000003"/>
    <n v="34.985999999999997"/>
    <n v="6.1"/>
  </r>
  <r>
    <s v="189-40-5216"/>
    <x v="1"/>
    <s v="Naypyitaw"/>
    <s v="Normal"/>
    <x v="1"/>
    <x v="1"/>
    <n v="96.37"/>
    <n v="7"/>
    <n v="33.729500000000002"/>
    <n v="708.31950000000006"/>
    <n v="43474"/>
    <n v="0.4861111111111111"/>
    <s v="Cash"/>
    <n v="674.59"/>
    <n v="4.7619047620000003"/>
    <n v="33.729500000000002"/>
    <n v="6"/>
  </r>
  <r>
    <s v="374-38-5555"/>
    <x v="2"/>
    <s v="Mandalay"/>
    <s v="Normal"/>
    <x v="0"/>
    <x v="5"/>
    <n v="63.71"/>
    <n v="5"/>
    <n v="15.9275"/>
    <n v="334.47750000000002"/>
    <n v="43503"/>
    <n v="0.8125"/>
    <s v="Ewallet"/>
    <n v="318.55"/>
    <n v="4.7619047620000003"/>
    <n v="15.9275"/>
    <n v="8.5"/>
  </r>
  <r>
    <s v="764-44-8999"/>
    <x v="2"/>
    <s v="Mandalay"/>
    <s v="Normal"/>
    <x v="0"/>
    <x v="0"/>
    <n v="14.76"/>
    <n v="2"/>
    <n v="1.476"/>
    <n v="30.995999999999999"/>
    <n v="43514"/>
    <n v="0.61249999999999993"/>
    <s v="Ewallet"/>
    <n v="29.52"/>
    <n v="4.7619047620000003"/>
    <n v="1.476"/>
    <n v="4.3"/>
  </r>
  <r>
    <s v="552-44-5977"/>
    <x v="2"/>
    <s v="Mandalay"/>
    <s v="Member"/>
    <x v="1"/>
    <x v="0"/>
    <n v="62"/>
    <n v="8"/>
    <n v="24.8"/>
    <n v="520.79999999999995"/>
    <n v="43468"/>
    <n v="0.79722222222222217"/>
    <s v="Credit card"/>
    <n v="496"/>
    <n v="4.7619047620000003"/>
    <n v="24.8"/>
    <n v="6.2"/>
  </r>
  <r>
    <s v="267-62-7380"/>
    <x v="1"/>
    <s v="Naypyitaw"/>
    <s v="Member"/>
    <x v="1"/>
    <x v="1"/>
    <n v="82.34"/>
    <n v="10"/>
    <n v="41.17"/>
    <n v="864.57"/>
    <n v="43553"/>
    <n v="0.79999999999999993"/>
    <s v="Ewallet"/>
    <n v="823.4"/>
    <n v="4.7619047620000003"/>
    <n v="41.17"/>
    <n v="4.3"/>
  </r>
  <r>
    <s v="430-53-4718"/>
    <x v="2"/>
    <s v="Mandalay"/>
    <s v="Member"/>
    <x v="1"/>
    <x v="0"/>
    <n v="75.37"/>
    <n v="8"/>
    <n v="30.148"/>
    <n v="633.10800000000006"/>
    <n v="43493"/>
    <n v="0.65694444444444444"/>
    <s v="Credit card"/>
    <n v="602.96"/>
    <n v="4.7619047620000003"/>
    <n v="30.148"/>
    <n v="8.4"/>
  </r>
  <r>
    <s v="886-18-2897"/>
    <x v="0"/>
    <s v="Yangon"/>
    <s v="Normal"/>
    <x v="0"/>
    <x v="4"/>
    <n v="56.56"/>
    <n v="5"/>
    <n v="14.14"/>
    <n v="296.94"/>
    <n v="43546"/>
    <n v="0.79583333333333339"/>
    <s v="Credit card"/>
    <n v="282.8"/>
    <n v="4.7619047620000003"/>
    <n v="14.14"/>
    <n v="4.5"/>
  </r>
  <r>
    <s v="602-16-6955"/>
    <x v="2"/>
    <s v="Mandalay"/>
    <s v="Normal"/>
    <x v="0"/>
    <x v="3"/>
    <n v="76.599999999999994"/>
    <n v="10"/>
    <n v="38.299999999999997"/>
    <n v="804.3"/>
    <n v="43489"/>
    <n v="0.75694444444444453"/>
    <s v="Ewallet"/>
    <n v="766"/>
    <n v="4.7619047620000003"/>
    <n v="38.299999999999997"/>
    <n v="6"/>
  </r>
  <r>
    <s v="745-74-0715"/>
    <x v="0"/>
    <s v="Yangon"/>
    <s v="Normal"/>
    <x v="1"/>
    <x v="1"/>
    <n v="58.03"/>
    <n v="2"/>
    <n v="5.8029999999999999"/>
    <n v="121.863"/>
    <n v="43534"/>
    <n v="0.8652777777777777"/>
    <s v="Ewallet"/>
    <n v="116.06"/>
    <n v="4.7619047620000003"/>
    <n v="5.8029999999999999"/>
    <n v="8.8000000000000007"/>
  </r>
  <r>
    <s v="690-01-6631"/>
    <x v="2"/>
    <s v="Mandalay"/>
    <s v="Normal"/>
    <x v="1"/>
    <x v="5"/>
    <n v="17.489999999999998"/>
    <n v="10"/>
    <n v="8.7449999999999992"/>
    <n v="183.64499999999998"/>
    <n v="43518"/>
    <n v="0.77430555555555547"/>
    <s v="Ewallet"/>
    <n v="174.9"/>
    <n v="4.7619047620000003"/>
    <n v="8.7449999999999992"/>
    <n v="6.6"/>
  </r>
  <r>
    <s v="652-49-6720"/>
    <x v="1"/>
    <s v="Naypyitaw"/>
    <s v="Member"/>
    <x v="0"/>
    <x v="1"/>
    <n v="60.95"/>
    <n v="1"/>
    <n v="3.0474999999999999"/>
    <n v="63.997500000000002"/>
    <n v="43514"/>
    <n v="0.4861111111111111"/>
    <s v="Ewallet"/>
    <n v="60.95"/>
    <n v="4.7619047620000003"/>
    <n v="3.0474999999999999"/>
    <n v="5.9"/>
  </r>
  <r>
    <s v="233-67-5758"/>
    <x v="1"/>
    <s v="Naypyitaw"/>
    <s v="Normal"/>
    <x v="1"/>
    <x v="0"/>
    <n v="40.35"/>
    <n v="1"/>
    <n v="2.0175000000000001"/>
    <n v="42.3675"/>
    <n v="43494"/>
    <n v="0.57361111111111118"/>
    <s v="Ewallet"/>
    <n v="40.35"/>
    <n v="4.7619047620000003"/>
    <n v="2.0175000000000001"/>
    <n v="6.2"/>
  </r>
  <r>
    <s v="303-96-2227"/>
    <x v="2"/>
    <s v="Mandalay"/>
    <s v="Normal"/>
    <x v="0"/>
    <x v="2"/>
    <n v="97.38"/>
    <n v="10"/>
    <n v="48.69"/>
    <n v="1022.49"/>
    <n v="43526"/>
    <n v="0.71944444444444444"/>
    <s v="Ewallet"/>
    <n v="973.8"/>
    <n v="4.7619047620000003"/>
    <n v="48.69"/>
    <n v="4.4000000000000004"/>
  </r>
  <r>
    <s v="727-02-1313"/>
    <x v="0"/>
    <s v="Yangon"/>
    <s v="Member"/>
    <x v="1"/>
    <x v="4"/>
    <n v="31.84"/>
    <n v="1"/>
    <n v="1.5920000000000001"/>
    <n v="33.432000000000002"/>
    <n v="43505"/>
    <n v="0.55694444444444446"/>
    <s v="Cash"/>
    <n v="31.84"/>
    <n v="4.7619047620000003"/>
    <n v="1.5920000000000001"/>
    <n v="7.7"/>
  </r>
  <r>
    <s v="347-56-2442"/>
    <x v="0"/>
    <s v="Yangon"/>
    <s v="Normal"/>
    <x v="1"/>
    <x v="2"/>
    <n v="65.819999999999993"/>
    <n v="1"/>
    <n v="3.2909999999999999"/>
    <n v="69.11099999999999"/>
    <n v="43518"/>
    <n v="0.6479166666666667"/>
    <s v="Cash"/>
    <n v="65.819999999999993"/>
    <n v="4.7619047620000003"/>
    <n v="3.2909999999999999"/>
    <n v="4.0999999999999996"/>
  </r>
  <r>
    <s v="849-09-3807"/>
    <x v="0"/>
    <s v="Yangon"/>
    <s v="Member"/>
    <x v="0"/>
    <x v="5"/>
    <n v="88.34"/>
    <n v="7"/>
    <n v="30.919"/>
    <n v="649.29899999999998"/>
    <n v="43514"/>
    <n v="0.56111111111111112"/>
    <s v="Cash"/>
    <n v="618.38"/>
    <n v="4.7619047620000003"/>
    <n v="30.919"/>
    <n v="6.6"/>
  </r>
  <r>
    <m/>
    <x v="3"/>
    <m/>
    <m/>
    <x v="2"/>
    <x v="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B40E3-5AF2-43BF-8BA9-29204E5E424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 fieldListSortAscending="1">
  <location ref="F11:H28" firstHeaderRow="1" firstDataRow="1" firstDataCol="0"/>
  <pivotFields count="17"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4B09-F618-4509-90DC-19DFE8DCAA1D}">
  <dimension ref="A1:AD1001"/>
  <sheetViews>
    <sheetView topLeftCell="C1" workbookViewId="0">
      <selection activeCell="W19" sqref="W19"/>
    </sheetView>
  </sheetViews>
  <sheetFormatPr defaultRowHeight="13.8" x14ac:dyDescent="0.25"/>
  <cols>
    <col min="1" max="1" width="13.09765625" bestFit="1" customWidth="1"/>
    <col min="2" max="2" width="10.09765625" bestFit="1" customWidth="1"/>
    <col min="3" max="3" width="10.296875" bestFit="1" customWidth="1"/>
    <col min="4" max="4" width="14.796875" customWidth="1"/>
    <col min="5" max="5" width="10.59765625" bestFit="1" customWidth="1"/>
    <col min="6" max="6" width="20.8984375" bestFit="1" customWidth="1"/>
    <col min="7" max="7" width="7.69921875" customWidth="1"/>
    <col min="8" max="8" width="11.796875" bestFit="1" customWidth="1"/>
    <col min="9" max="9" width="10.09765625" bestFit="1" customWidth="1"/>
    <col min="10" max="10" width="9.296875" bestFit="1" customWidth="1"/>
    <col min="11" max="11" width="10.296875" bestFit="1" customWidth="1"/>
    <col min="12" max="12" width="8.09765625" bestFit="1" customWidth="1"/>
    <col min="13" max="13" width="11.8984375" bestFit="1" customWidth="1"/>
    <col min="14" max="14" width="7.69921875" bestFit="1" customWidth="1"/>
    <col min="15" max="15" width="19.69921875" customWidth="1"/>
    <col min="16" max="16" width="10.296875" customWidth="1"/>
    <col min="17" max="17" width="9.3984375" bestFit="1" customWidth="1"/>
    <col min="18" max="19" width="9.3984375" customWidth="1"/>
    <col min="20" max="20" width="21.8984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0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 s="1">
        <f>G2*H2+I2</f>
        <v>548.97149999999988</v>
      </c>
      <c r="K2">
        <v>43470</v>
      </c>
      <c r="L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30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 s="1">
        <f t="shared" ref="J3:J66" si="0">G3*H3+I3</f>
        <v>80.219999999999985</v>
      </c>
      <c r="K3">
        <v>43532</v>
      </c>
      <c r="L3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  <c r="S3" s="2" t="s">
        <v>1039</v>
      </c>
      <c r="T3" s="2" t="s">
        <v>1037</v>
      </c>
      <c r="U3" s="2">
        <f>SUM(J2:J1001)</f>
        <v>322966.74900000007</v>
      </c>
      <c r="Z3">
        <v>10</v>
      </c>
      <c r="AA3">
        <v>10</v>
      </c>
      <c r="AB3">
        <v>10</v>
      </c>
    </row>
    <row r="4" spans="1:30" x14ac:dyDescent="0.25">
      <c r="A4" t="s">
        <v>30</v>
      </c>
      <c r="B4" t="s">
        <v>18</v>
      </c>
      <c r="C4" t="s">
        <v>19</v>
      </c>
      <c r="D4" t="s">
        <v>27</v>
      </c>
      <c r="E4" t="s">
        <v>21</v>
      </c>
      <c r="F4" t="s">
        <v>31</v>
      </c>
      <c r="G4">
        <v>46.33</v>
      </c>
      <c r="H4">
        <v>7</v>
      </c>
      <c r="I4">
        <v>16.215499999999999</v>
      </c>
      <c r="J4" s="1">
        <f t="shared" si="0"/>
        <v>340.52550000000002</v>
      </c>
      <c r="K4">
        <v>43527</v>
      </c>
      <c r="L4">
        <v>0.55763888888888891</v>
      </c>
      <c r="M4" t="s">
        <v>32</v>
      </c>
      <c r="N4">
        <v>324.31</v>
      </c>
      <c r="O4">
        <v>4.7619047620000003</v>
      </c>
      <c r="P4">
        <v>16.215499999999999</v>
      </c>
      <c r="Q4">
        <v>7.4</v>
      </c>
      <c r="S4" s="2" t="s">
        <v>1040</v>
      </c>
      <c r="T4" s="2" t="s">
        <v>1036</v>
      </c>
      <c r="U4" s="2">
        <f>SUMIF(E2:E1001,"Female",J2:J1001)</f>
        <v>194671.83750000005</v>
      </c>
    </row>
    <row r="5" spans="1:30" x14ac:dyDescent="0.25">
      <c r="A5" t="s">
        <v>33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58.22</v>
      </c>
      <c r="H5">
        <v>8</v>
      </c>
      <c r="I5">
        <v>23.288</v>
      </c>
      <c r="J5" s="1">
        <f t="shared" si="0"/>
        <v>489.048</v>
      </c>
      <c r="K5">
        <v>43492</v>
      </c>
      <c r="L5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  <c r="S5" s="2" t="s">
        <v>1041</v>
      </c>
      <c r="T5" s="2" t="s">
        <v>1038</v>
      </c>
      <c r="U5" s="2">
        <f>SUMIFS(J2:J1001,E2:E1001,"Female",D2:D1001,"Member")</f>
        <v>99734.816999999966</v>
      </c>
      <c r="Z5">
        <v>7</v>
      </c>
    </row>
    <row r="6" spans="1:30" x14ac:dyDescent="0.25">
      <c r="A6" t="s">
        <v>34</v>
      </c>
      <c r="B6" t="s">
        <v>18</v>
      </c>
      <c r="C6" t="s">
        <v>19</v>
      </c>
      <c r="D6" t="s">
        <v>27</v>
      </c>
      <c r="E6" t="s">
        <v>21</v>
      </c>
      <c r="F6" t="s">
        <v>35</v>
      </c>
      <c r="G6">
        <v>86.31</v>
      </c>
      <c r="H6">
        <v>7</v>
      </c>
      <c r="I6">
        <v>30.208500000000001</v>
      </c>
      <c r="J6" s="1">
        <f t="shared" si="0"/>
        <v>634.37850000000003</v>
      </c>
      <c r="K6">
        <v>43504</v>
      </c>
      <c r="L6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  <c r="Y6">
        <v>9</v>
      </c>
      <c r="Z6">
        <v>3</v>
      </c>
    </row>
    <row r="7" spans="1:30" x14ac:dyDescent="0.25">
      <c r="A7" t="s">
        <v>36</v>
      </c>
      <c r="B7" t="s">
        <v>25</v>
      </c>
      <c r="C7" t="s">
        <v>26</v>
      </c>
      <c r="D7" t="s">
        <v>27</v>
      </c>
      <c r="E7" t="s">
        <v>21</v>
      </c>
      <c r="F7" t="s">
        <v>28</v>
      </c>
      <c r="G7">
        <v>85.39</v>
      </c>
      <c r="H7">
        <v>7</v>
      </c>
      <c r="I7">
        <v>29.886500000000002</v>
      </c>
      <c r="J7" s="1">
        <f t="shared" si="0"/>
        <v>627.61649999999997</v>
      </c>
      <c r="K7">
        <v>43549</v>
      </c>
      <c r="L7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  <c r="Z7">
        <v>8</v>
      </c>
    </row>
    <row r="8" spans="1:30" x14ac:dyDescent="0.25">
      <c r="A8" t="s">
        <v>37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 s="1">
        <f t="shared" si="0"/>
        <v>433.69200000000001</v>
      </c>
      <c r="K8">
        <v>43521</v>
      </c>
      <c r="L8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  <c r="S8" s="2" t="s">
        <v>1042</v>
      </c>
      <c r="T8" s="2" t="s">
        <v>1048</v>
      </c>
      <c r="U8" s="3">
        <f>AVERAGE(J2:J1001)</f>
        <v>322.96674900000005</v>
      </c>
      <c r="Z8">
        <v>6</v>
      </c>
    </row>
    <row r="9" spans="1:30" x14ac:dyDescent="0.25">
      <c r="A9" t="s">
        <v>38</v>
      </c>
      <c r="B9" t="s">
        <v>25</v>
      </c>
      <c r="C9" t="s">
        <v>26</v>
      </c>
      <c r="D9" t="s">
        <v>27</v>
      </c>
      <c r="E9" t="s">
        <v>21</v>
      </c>
      <c r="F9" t="s">
        <v>31</v>
      </c>
      <c r="G9">
        <v>73.56</v>
      </c>
      <c r="H9">
        <v>10</v>
      </c>
      <c r="I9">
        <v>36.78</v>
      </c>
      <c r="J9" s="1">
        <f t="shared" si="0"/>
        <v>772.38</v>
      </c>
      <c r="K9">
        <v>43520</v>
      </c>
      <c r="L9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  <c r="S9" s="2" t="s">
        <v>1043</v>
      </c>
      <c r="T9" s="2" t="s">
        <v>1049</v>
      </c>
      <c r="U9" s="2">
        <f>AVERAGEIF(E2:E1001,"Female",J2:J1001)</f>
        <v>340.93141418563931</v>
      </c>
    </row>
    <row r="10" spans="1:30" x14ac:dyDescent="0.25">
      <c r="A10" t="s">
        <v>39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 s="1">
        <f t="shared" si="0"/>
        <v>76.146000000000001</v>
      </c>
      <c r="K10">
        <v>43475</v>
      </c>
      <c r="L10">
        <v>0.71875</v>
      </c>
      <c r="M10" t="s">
        <v>32</v>
      </c>
      <c r="N10">
        <v>72.52</v>
      </c>
      <c r="O10">
        <v>4.7619047620000003</v>
      </c>
      <c r="P10">
        <v>3.6259999999999999</v>
      </c>
      <c r="Q10">
        <v>7.2</v>
      </c>
      <c r="S10" s="2" t="s">
        <v>1044</v>
      </c>
      <c r="T10" s="2" t="s">
        <v>1050</v>
      </c>
      <c r="U10" s="2">
        <f>AVERAGEIFS(J2:J1001,E2:E1001,"Female",D2:D1001,"Member")</f>
        <v>341.55759246575332</v>
      </c>
    </row>
    <row r="11" spans="1:30" x14ac:dyDescent="0.25">
      <c r="A11" t="s">
        <v>40</v>
      </c>
      <c r="B11" t="s">
        <v>41</v>
      </c>
      <c r="C11" t="s">
        <v>42</v>
      </c>
      <c r="D11" t="s">
        <v>20</v>
      </c>
      <c r="E11" t="s">
        <v>21</v>
      </c>
      <c r="F11" t="s">
        <v>43</v>
      </c>
      <c r="G11">
        <v>54.84</v>
      </c>
      <c r="H11">
        <v>3</v>
      </c>
      <c r="I11">
        <v>8.2260000000000009</v>
      </c>
      <c r="J11" s="1">
        <f t="shared" si="0"/>
        <v>172.74600000000001</v>
      </c>
      <c r="K11">
        <v>43516</v>
      </c>
      <c r="L11">
        <v>0.56041666666666667</v>
      </c>
      <c r="M11" t="s">
        <v>32</v>
      </c>
      <c r="N11">
        <v>164.52</v>
      </c>
      <c r="O11">
        <v>4.7619047620000003</v>
      </c>
      <c r="P11">
        <v>8.2260000000000009</v>
      </c>
      <c r="Q11">
        <v>5.9</v>
      </c>
    </row>
    <row r="12" spans="1:30" x14ac:dyDescent="0.25">
      <c r="A12" t="s">
        <v>44</v>
      </c>
      <c r="B12" t="s">
        <v>41</v>
      </c>
      <c r="C12" t="s">
        <v>42</v>
      </c>
      <c r="D12" t="s">
        <v>20</v>
      </c>
      <c r="E12" t="s">
        <v>21</v>
      </c>
      <c r="F12" t="s">
        <v>45</v>
      </c>
      <c r="G12">
        <v>14.48</v>
      </c>
      <c r="H12">
        <v>4</v>
      </c>
      <c r="I12">
        <v>2.8959999999999999</v>
      </c>
      <c r="J12" s="1">
        <f t="shared" si="0"/>
        <v>60.816000000000003</v>
      </c>
      <c r="K12">
        <v>43502</v>
      </c>
      <c r="L1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30" x14ac:dyDescent="0.25">
      <c r="A13" t="s">
        <v>46</v>
      </c>
      <c r="B13" t="s">
        <v>41</v>
      </c>
      <c r="C13" t="s">
        <v>42</v>
      </c>
      <c r="D13" t="s">
        <v>20</v>
      </c>
      <c r="E13" t="s">
        <v>21</v>
      </c>
      <c r="F13" t="s">
        <v>28</v>
      </c>
      <c r="G13">
        <v>25.51</v>
      </c>
      <c r="H13">
        <v>4</v>
      </c>
      <c r="I13">
        <v>5.1020000000000003</v>
      </c>
      <c r="J13" s="1">
        <f t="shared" si="0"/>
        <v>107.14200000000001</v>
      </c>
      <c r="K13">
        <v>43533</v>
      </c>
      <c r="L13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30" x14ac:dyDescent="0.25">
      <c r="A14" t="s">
        <v>47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 s="1">
        <f t="shared" si="0"/>
        <v>246.48750000000001</v>
      </c>
      <c r="K14">
        <v>43508</v>
      </c>
      <c r="L14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30" x14ac:dyDescent="0.25">
      <c r="A15" t="s">
        <v>48</v>
      </c>
      <c r="B15" t="s">
        <v>18</v>
      </c>
      <c r="C15" t="s">
        <v>19</v>
      </c>
      <c r="D15" t="s">
        <v>27</v>
      </c>
      <c r="E15" t="s">
        <v>21</v>
      </c>
      <c r="F15" t="s">
        <v>43</v>
      </c>
      <c r="G15">
        <v>43.19</v>
      </c>
      <c r="H15">
        <v>10</v>
      </c>
      <c r="I15">
        <v>21.594999999999999</v>
      </c>
      <c r="J15" s="1">
        <f t="shared" si="0"/>
        <v>453.495</v>
      </c>
      <c r="K15">
        <v>43503</v>
      </c>
      <c r="L15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  <c r="S15" s="2" t="s">
        <v>1045</v>
      </c>
      <c r="T15" s="2" t="s">
        <v>1051</v>
      </c>
      <c r="U15" s="2">
        <f>COUNT(H2:H1001)</f>
        <v>1000</v>
      </c>
      <c r="V15">
        <f>COUNTA(E2:E1001)</f>
        <v>1000</v>
      </c>
    </row>
    <row r="16" spans="1:30" x14ac:dyDescent="0.25">
      <c r="A16" t="s">
        <v>49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 s="1">
        <f t="shared" si="0"/>
        <v>749.49</v>
      </c>
      <c r="K16">
        <v>43553</v>
      </c>
      <c r="L16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  <c r="S16" s="2" t="s">
        <v>1046</v>
      </c>
      <c r="T16" s="2" t="s">
        <v>1052</v>
      </c>
      <c r="U16" s="4">
        <f>COUNTIF(E2:E1001,"Female")/COUNTA(E2:E1001)</f>
        <v>0.57099999999999995</v>
      </c>
      <c r="Z16">
        <v>5</v>
      </c>
      <c r="AA16">
        <v>3</v>
      </c>
      <c r="AB16">
        <v>4</v>
      </c>
      <c r="AC16">
        <v>1</v>
      </c>
      <c r="AD16">
        <v>6</v>
      </c>
    </row>
    <row r="17" spans="1:30" x14ac:dyDescent="0.25">
      <c r="A17" t="s">
        <v>50</v>
      </c>
      <c r="B17" t="s">
        <v>41</v>
      </c>
      <c r="C17" t="s">
        <v>42</v>
      </c>
      <c r="D17" t="s">
        <v>20</v>
      </c>
      <c r="E17" t="s">
        <v>21</v>
      </c>
      <c r="F17" t="s">
        <v>35</v>
      </c>
      <c r="G17">
        <v>93.72</v>
      </c>
      <c r="H17">
        <v>6</v>
      </c>
      <c r="I17">
        <v>28.116</v>
      </c>
      <c r="J17" s="1">
        <f t="shared" si="0"/>
        <v>590.43599999999992</v>
      </c>
      <c r="K17">
        <v>43480</v>
      </c>
      <c r="L17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  <c r="S17" s="2" t="s">
        <v>1047</v>
      </c>
      <c r="T17" s="2" t="s">
        <v>1053</v>
      </c>
      <c r="U17" s="2">
        <f>COUNTIFS(E2:E1001,"Female",D2:D1001,"Member")</f>
        <v>292</v>
      </c>
    </row>
    <row r="18" spans="1:30" x14ac:dyDescent="0.25">
      <c r="A18" t="s">
        <v>51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 s="1">
        <f t="shared" si="0"/>
        <v>506.63550000000004</v>
      </c>
      <c r="K18">
        <v>43535</v>
      </c>
      <c r="L18">
        <v>0.4604166666666667</v>
      </c>
      <c r="M18" t="s">
        <v>32</v>
      </c>
      <c r="N18">
        <v>482.51</v>
      </c>
      <c r="O18">
        <v>4.7619047620000003</v>
      </c>
      <c r="P18">
        <v>24.125499999999999</v>
      </c>
      <c r="Q18">
        <v>4.5999999999999996</v>
      </c>
      <c r="Z18">
        <v>1</v>
      </c>
      <c r="AA18">
        <v>3</v>
      </c>
      <c r="AB18">
        <v>4</v>
      </c>
      <c r="AC18">
        <v>5</v>
      </c>
      <c r="AD18">
        <v>6</v>
      </c>
    </row>
    <row r="19" spans="1:30" x14ac:dyDescent="0.25">
      <c r="A19" t="s">
        <v>52</v>
      </c>
      <c r="B19" t="s">
        <v>18</v>
      </c>
      <c r="C19" t="s">
        <v>19</v>
      </c>
      <c r="D19" t="s">
        <v>27</v>
      </c>
      <c r="E19" t="s">
        <v>21</v>
      </c>
      <c r="F19" t="s">
        <v>35</v>
      </c>
      <c r="G19">
        <v>72.61</v>
      </c>
      <c r="H19">
        <v>6</v>
      </c>
      <c r="I19">
        <v>21.783000000000001</v>
      </c>
      <c r="J19" s="1">
        <f t="shared" si="0"/>
        <v>457.44299999999998</v>
      </c>
      <c r="K19">
        <v>43466</v>
      </c>
      <c r="L19">
        <v>0.44375000000000003</v>
      </c>
      <c r="M19" t="s">
        <v>32</v>
      </c>
      <c r="N19">
        <v>435.66</v>
      </c>
      <c r="O19">
        <v>4.7619047620000003</v>
      </c>
      <c r="P19">
        <v>21.783000000000001</v>
      </c>
      <c r="Q19">
        <v>6.9</v>
      </c>
    </row>
    <row r="20" spans="1:30" x14ac:dyDescent="0.25">
      <c r="A20" t="s">
        <v>53</v>
      </c>
      <c r="B20" t="s">
        <v>18</v>
      </c>
      <c r="C20" t="s">
        <v>19</v>
      </c>
      <c r="D20" t="s">
        <v>27</v>
      </c>
      <c r="E20" t="s">
        <v>21</v>
      </c>
      <c r="F20" t="s">
        <v>43</v>
      </c>
      <c r="G20">
        <v>54.67</v>
      </c>
      <c r="H20">
        <v>3</v>
      </c>
      <c r="I20">
        <v>8.2004999999999999</v>
      </c>
      <c r="J20" s="1">
        <f t="shared" si="0"/>
        <v>172.2105</v>
      </c>
      <c r="K20">
        <v>43486</v>
      </c>
      <c r="L20">
        <v>0.75</v>
      </c>
      <c r="M20" t="s">
        <v>32</v>
      </c>
      <c r="N20">
        <v>164.01</v>
      </c>
      <c r="O20">
        <v>4.7619047620000003</v>
      </c>
      <c r="P20">
        <v>8.2004999999999999</v>
      </c>
      <c r="Q20">
        <v>8.6</v>
      </c>
      <c r="S20" s="2" t="s">
        <v>1054</v>
      </c>
      <c r="T20" s="2" t="s">
        <v>1056</v>
      </c>
      <c r="U20" s="3">
        <f>MAX(J2:J1001)</f>
        <v>1042.6500000000001</v>
      </c>
      <c r="AB20">
        <v>4</v>
      </c>
    </row>
    <row r="21" spans="1:30" x14ac:dyDescent="0.25">
      <c r="A21" t="s">
        <v>54</v>
      </c>
      <c r="B21" t="s">
        <v>41</v>
      </c>
      <c r="C21" t="s">
        <v>42</v>
      </c>
      <c r="D21" t="s">
        <v>27</v>
      </c>
      <c r="E21" t="s">
        <v>21</v>
      </c>
      <c r="F21" t="s">
        <v>31</v>
      </c>
      <c r="G21">
        <v>40.299999999999997</v>
      </c>
      <c r="H21">
        <v>2</v>
      </c>
      <c r="I21">
        <v>4.03</v>
      </c>
      <c r="J21" s="1">
        <f t="shared" si="0"/>
        <v>84.63</v>
      </c>
      <c r="K21">
        <v>43535</v>
      </c>
      <c r="L21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  <c r="S21" s="2" t="s">
        <v>1055</v>
      </c>
      <c r="T21" s="2" t="s">
        <v>1057</v>
      </c>
      <c r="U21" s="2">
        <f>_xlfn.MAXIFS(J2:J1001,E2:E1001,"Female")</f>
        <v>1042.6500000000001</v>
      </c>
    </row>
    <row r="22" spans="1:30" x14ac:dyDescent="0.25">
      <c r="A22" t="s">
        <v>55</v>
      </c>
      <c r="B22" t="s">
        <v>25</v>
      </c>
      <c r="C22" t="s">
        <v>26</v>
      </c>
      <c r="D22" t="s">
        <v>20</v>
      </c>
      <c r="E22" t="s">
        <v>21</v>
      </c>
      <c r="F22" t="s">
        <v>28</v>
      </c>
      <c r="G22">
        <v>86.04</v>
      </c>
      <c r="H22">
        <v>5</v>
      </c>
      <c r="I22">
        <v>21.51</v>
      </c>
      <c r="J22" s="1">
        <f t="shared" si="0"/>
        <v>451.71000000000004</v>
      </c>
      <c r="K22">
        <v>43521</v>
      </c>
      <c r="L2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  <c r="S22" s="2" t="s">
        <v>1055</v>
      </c>
      <c r="T22" s="2" t="s">
        <v>1058</v>
      </c>
      <c r="U22" s="2">
        <f>_xlfn.MAXIFS(J2:J1001,E2:E1001,"Female",D2:D1001,"Member")</f>
        <v>1042.6500000000001</v>
      </c>
    </row>
    <row r="23" spans="1:30" x14ac:dyDescent="0.25">
      <c r="A23" t="s">
        <v>56</v>
      </c>
      <c r="B23" t="s">
        <v>41</v>
      </c>
      <c r="C23" t="s">
        <v>42</v>
      </c>
      <c r="D23" t="s">
        <v>27</v>
      </c>
      <c r="E23" t="s">
        <v>21</v>
      </c>
      <c r="F23" t="s">
        <v>22</v>
      </c>
      <c r="G23">
        <v>87.98</v>
      </c>
      <c r="H23">
        <v>3</v>
      </c>
      <c r="I23">
        <v>13.196999999999999</v>
      </c>
      <c r="J23" s="1">
        <f t="shared" si="0"/>
        <v>277.137</v>
      </c>
      <c r="K23">
        <v>43529</v>
      </c>
      <c r="L23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30" x14ac:dyDescent="0.25">
      <c r="A24" t="s">
        <v>57</v>
      </c>
      <c r="B24" t="s">
        <v>41</v>
      </c>
      <c r="C24" t="s">
        <v>42</v>
      </c>
      <c r="D24" t="s">
        <v>27</v>
      </c>
      <c r="E24" t="s">
        <v>21</v>
      </c>
      <c r="F24" t="s">
        <v>31</v>
      </c>
      <c r="G24">
        <v>33.200000000000003</v>
      </c>
      <c r="H24">
        <v>2</v>
      </c>
      <c r="I24">
        <v>3.32</v>
      </c>
      <c r="J24" s="1">
        <f t="shared" si="0"/>
        <v>69.72</v>
      </c>
      <c r="K24">
        <v>43539</v>
      </c>
      <c r="L24">
        <v>0.51388888888888895</v>
      </c>
      <c r="M24" t="s">
        <v>32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30" x14ac:dyDescent="0.25">
      <c r="A25" t="s">
        <v>58</v>
      </c>
      <c r="B25" t="s">
        <v>18</v>
      </c>
      <c r="C25" t="s">
        <v>19</v>
      </c>
      <c r="D25" t="s">
        <v>27</v>
      </c>
      <c r="E25" t="s">
        <v>21</v>
      </c>
      <c r="F25" t="s">
        <v>28</v>
      </c>
      <c r="G25">
        <v>34.56</v>
      </c>
      <c r="H25">
        <v>5</v>
      </c>
      <c r="I25">
        <v>8.64</v>
      </c>
      <c r="J25" s="1">
        <f t="shared" si="0"/>
        <v>181.44</v>
      </c>
      <c r="K25">
        <v>43513</v>
      </c>
      <c r="L25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  <c r="S25" s="2" t="s">
        <v>1059</v>
      </c>
      <c r="T25" s="2" t="s">
        <v>1061</v>
      </c>
      <c r="U25" s="3">
        <f>MIN(J2:J1001)</f>
        <v>10.6785</v>
      </c>
    </row>
    <row r="26" spans="1:30" x14ac:dyDescent="0.25">
      <c r="A26" t="s">
        <v>59</v>
      </c>
      <c r="B26" t="s">
        <v>18</v>
      </c>
      <c r="C26" t="s">
        <v>19</v>
      </c>
      <c r="D26" t="s">
        <v>20</v>
      </c>
      <c r="E26" t="s">
        <v>21</v>
      </c>
      <c r="F26" t="s">
        <v>35</v>
      </c>
      <c r="G26">
        <v>88.63</v>
      </c>
      <c r="H26">
        <v>3</v>
      </c>
      <c r="I26">
        <v>13.294499999999999</v>
      </c>
      <c r="J26" s="1">
        <f t="shared" si="0"/>
        <v>279.18449999999996</v>
      </c>
      <c r="K26">
        <v>43526</v>
      </c>
      <c r="L26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  <c r="S26" s="2" t="s">
        <v>1060</v>
      </c>
      <c r="T26" s="2" t="s">
        <v>1062</v>
      </c>
      <c r="U26" s="2">
        <f>_xlfn.MINIFS(J2:J1001,E2:E1001,"Female")</f>
        <v>12.6945</v>
      </c>
    </row>
    <row r="27" spans="1:30" x14ac:dyDescent="0.25">
      <c r="A27" t="s">
        <v>60</v>
      </c>
      <c r="B27" t="s">
        <v>18</v>
      </c>
      <c r="C27" t="s">
        <v>19</v>
      </c>
      <c r="D27" t="s">
        <v>20</v>
      </c>
      <c r="E27" t="s">
        <v>21</v>
      </c>
      <c r="F27" t="s">
        <v>31</v>
      </c>
      <c r="G27">
        <v>52.59</v>
      </c>
      <c r="H27">
        <v>8</v>
      </c>
      <c r="I27">
        <v>21.036000000000001</v>
      </c>
      <c r="J27" s="1">
        <f t="shared" si="0"/>
        <v>441.75600000000003</v>
      </c>
      <c r="K27">
        <v>43546</v>
      </c>
      <c r="L27">
        <v>0.80555555555555547</v>
      </c>
      <c r="M27" t="s">
        <v>32</v>
      </c>
      <c r="N27">
        <v>420.72</v>
      </c>
      <c r="O27">
        <v>4.7619047620000003</v>
      </c>
      <c r="P27">
        <v>21.036000000000001</v>
      </c>
      <c r="Q27">
        <v>8.5</v>
      </c>
      <c r="S27" s="2" t="s">
        <v>1060</v>
      </c>
      <c r="T27" s="2" t="s">
        <v>1063</v>
      </c>
      <c r="U27" s="2">
        <f>_xlfn.MINIFS(J2:J1001,E2:E1001,"Female",D2:D1001,"Member")</f>
        <v>13.167</v>
      </c>
    </row>
    <row r="28" spans="1:30" x14ac:dyDescent="0.25">
      <c r="A28" t="s">
        <v>61</v>
      </c>
      <c r="B28" t="s">
        <v>41</v>
      </c>
      <c r="C28" t="s">
        <v>42</v>
      </c>
      <c r="D28" t="s">
        <v>27</v>
      </c>
      <c r="E28" t="s">
        <v>21</v>
      </c>
      <c r="F28" t="s">
        <v>45</v>
      </c>
      <c r="G28">
        <v>33.520000000000003</v>
      </c>
      <c r="H28">
        <v>1</v>
      </c>
      <c r="I28">
        <v>1.6759999999999999</v>
      </c>
      <c r="J28" s="1">
        <f t="shared" si="0"/>
        <v>35.196000000000005</v>
      </c>
      <c r="K28">
        <v>43504</v>
      </c>
      <c r="L28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30" x14ac:dyDescent="0.25">
      <c r="A29" t="s">
        <v>62</v>
      </c>
      <c r="B29" t="s">
        <v>18</v>
      </c>
      <c r="C29" t="s">
        <v>19</v>
      </c>
      <c r="D29" t="s">
        <v>27</v>
      </c>
      <c r="E29" t="s">
        <v>21</v>
      </c>
      <c r="F29" t="s">
        <v>45</v>
      </c>
      <c r="G29">
        <v>87.67</v>
      </c>
      <c r="H29">
        <v>2</v>
      </c>
      <c r="I29">
        <v>8.7669999999999995</v>
      </c>
      <c r="J29" s="1">
        <f t="shared" si="0"/>
        <v>184.107</v>
      </c>
      <c r="K29">
        <v>43534</v>
      </c>
      <c r="L29">
        <v>0.51180555555555551</v>
      </c>
      <c r="M29" t="s">
        <v>32</v>
      </c>
      <c r="N29">
        <v>175.34</v>
      </c>
      <c r="O29">
        <v>4.7619047620000003</v>
      </c>
      <c r="P29">
        <v>8.7669999999999995</v>
      </c>
      <c r="Q29">
        <v>7.7</v>
      </c>
    </row>
    <row r="30" spans="1:30" x14ac:dyDescent="0.25">
      <c r="A30" t="s">
        <v>63</v>
      </c>
      <c r="B30" t="s">
        <v>41</v>
      </c>
      <c r="C30" t="s">
        <v>42</v>
      </c>
      <c r="D30" t="s">
        <v>27</v>
      </c>
      <c r="E30" t="s">
        <v>21</v>
      </c>
      <c r="F30" t="s">
        <v>43</v>
      </c>
      <c r="G30">
        <v>88.36</v>
      </c>
      <c r="H30">
        <v>5</v>
      </c>
      <c r="I30">
        <v>22.09</v>
      </c>
      <c r="J30" s="1">
        <f t="shared" si="0"/>
        <v>463.89</v>
      </c>
      <c r="K30">
        <v>43490</v>
      </c>
      <c r="L30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30" x14ac:dyDescent="0.25">
      <c r="A31" t="s">
        <v>64</v>
      </c>
      <c r="B31" t="s">
        <v>18</v>
      </c>
      <c r="C31" t="s">
        <v>19</v>
      </c>
      <c r="D31" t="s">
        <v>27</v>
      </c>
      <c r="E31" t="s">
        <v>21</v>
      </c>
      <c r="F31" t="s">
        <v>22</v>
      </c>
      <c r="G31">
        <v>24.89</v>
      </c>
      <c r="H31">
        <v>9</v>
      </c>
      <c r="I31">
        <v>11.2005</v>
      </c>
      <c r="J31" s="1">
        <f t="shared" si="0"/>
        <v>235.2105</v>
      </c>
      <c r="K31">
        <v>43539</v>
      </c>
      <c r="L31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30" x14ac:dyDescent="0.25">
      <c r="A32" t="s">
        <v>65</v>
      </c>
      <c r="B32" t="s">
        <v>41</v>
      </c>
      <c r="C32" t="s">
        <v>42</v>
      </c>
      <c r="D32" t="s">
        <v>27</v>
      </c>
      <c r="E32" t="s">
        <v>21</v>
      </c>
      <c r="F32" t="s">
        <v>45</v>
      </c>
      <c r="G32">
        <v>94.13</v>
      </c>
      <c r="H32">
        <v>5</v>
      </c>
      <c r="I32">
        <v>23.532499999999999</v>
      </c>
      <c r="J32" s="1">
        <f t="shared" si="0"/>
        <v>494.1825</v>
      </c>
      <c r="K32">
        <v>43521</v>
      </c>
      <c r="L32">
        <v>0.81874999999999998</v>
      </c>
      <c r="M32" t="s">
        <v>32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66</v>
      </c>
      <c r="B33" t="s">
        <v>41</v>
      </c>
      <c r="C33" t="s">
        <v>42</v>
      </c>
      <c r="D33" t="s">
        <v>20</v>
      </c>
      <c r="E33" t="s">
        <v>21</v>
      </c>
      <c r="F33" t="s">
        <v>35</v>
      </c>
      <c r="G33">
        <v>78.069999999999993</v>
      </c>
      <c r="H33">
        <v>9</v>
      </c>
      <c r="I33">
        <v>35.131500000000003</v>
      </c>
      <c r="J33" s="1">
        <f t="shared" si="0"/>
        <v>737.76149999999984</v>
      </c>
      <c r="K33">
        <v>43493</v>
      </c>
      <c r="L33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67</v>
      </c>
      <c r="B34" t="s">
        <v>41</v>
      </c>
      <c r="C34" t="s">
        <v>42</v>
      </c>
      <c r="D34" t="s">
        <v>27</v>
      </c>
      <c r="E34" t="s">
        <v>21</v>
      </c>
      <c r="F34" t="s">
        <v>35</v>
      </c>
      <c r="G34">
        <v>83.78</v>
      </c>
      <c r="H34">
        <v>8</v>
      </c>
      <c r="I34">
        <v>33.512</v>
      </c>
      <c r="J34" s="1">
        <f t="shared" si="0"/>
        <v>703.75199999999995</v>
      </c>
      <c r="K34">
        <v>43475</v>
      </c>
      <c r="L34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68</v>
      </c>
      <c r="B35" t="s">
        <v>18</v>
      </c>
      <c r="C35" t="s">
        <v>19</v>
      </c>
      <c r="D35" t="s">
        <v>27</v>
      </c>
      <c r="E35" t="s">
        <v>21</v>
      </c>
      <c r="F35" t="s">
        <v>22</v>
      </c>
      <c r="G35">
        <v>96.58</v>
      </c>
      <c r="H35">
        <v>2</v>
      </c>
      <c r="I35">
        <v>9.6579999999999995</v>
      </c>
      <c r="J35" s="1">
        <f t="shared" si="0"/>
        <v>202.81799999999998</v>
      </c>
      <c r="K35">
        <v>43539</v>
      </c>
      <c r="L35">
        <v>0.42499999999999999</v>
      </c>
      <c r="M35" t="s">
        <v>32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69</v>
      </c>
      <c r="B36" t="s">
        <v>25</v>
      </c>
      <c r="C36" t="s">
        <v>26</v>
      </c>
      <c r="D36" t="s">
        <v>20</v>
      </c>
      <c r="E36" t="s">
        <v>21</v>
      </c>
      <c r="F36" t="s">
        <v>43</v>
      </c>
      <c r="G36">
        <v>99.42</v>
      </c>
      <c r="H36">
        <v>4</v>
      </c>
      <c r="I36">
        <v>19.884</v>
      </c>
      <c r="J36" s="1">
        <f t="shared" si="0"/>
        <v>417.56400000000002</v>
      </c>
      <c r="K36">
        <v>43502</v>
      </c>
      <c r="L36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70</v>
      </c>
      <c r="B37" t="s">
        <v>25</v>
      </c>
      <c r="C37" t="s">
        <v>26</v>
      </c>
      <c r="D37" t="s">
        <v>20</v>
      </c>
      <c r="E37" t="s">
        <v>21</v>
      </c>
      <c r="F37" t="s">
        <v>35</v>
      </c>
      <c r="G37">
        <v>68.12</v>
      </c>
      <c r="H37">
        <v>1</v>
      </c>
      <c r="I37">
        <v>3.4060000000000001</v>
      </c>
      <c r="J37" s="1">
        <f t="shared" si="0"/>
        <v>71.52600000000001</v>
      </c>
      <c r="K37">
        <v>43472</v>
      </c>
      <c r="L37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71</v>
      </c>
      <c r="B38" t="s">
        <v>18</v>
      </c>
      <c r="C38" t="s">
        <v>19</v>
      </c>
      <c r="D38" t="s">
        <v>20</v>
      </c>
      <c r="E38" t="s">
        <v>21</v>
      </c>
      <c r="F38" t="s">
        <v>35</v>
      </c>
      <c r="G38">
        <v>62.62</v>
      </c>
      <c r="H38">
        <v>5</v>
      </c>
      <c r="I38">
        <v>15.654999999999999</v>
      </c>
      <c r="J38" s="1">
        <f t="shared" si="0"/>
        <v>328.75499999999994</v>
      </c>
      <c r="K38">
        <v>43534</v>
      </c>
      <c r="L38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72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 s="1">
        <f t="shared" si="0"/>
        <v>575.31600000000003</v>
      </c>
      <c r="K39">
        <v>43480</v>
      </c>
      <c r="L39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73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 s="1">
        <f t="shared" si="0"/>
        <v>461.32800000000003</v>
      </c>
      <c r="K40">
        <v>43547</v>
      </c>
      <c r="L40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74</v>
      </c>
      <c r="B41" t="s">
        <v>41</v>
      </c>
      <c r="C41" t="s">
        <v>42</v>
      </c>
      <c r="D41" t="s">
        <v>20</v>
      </c>
      <c r="E41" t="s">
        <v>21</v>
      </c>
      <c r="F41" t="s">
        <v>31</v>
      </c>
      <c r="G41">
        <v>30.12</v>
      </c>
      <c r="H41">
        <v>8</v>
      </c>
      <c r="I41">
        <v>12.048</v>
      </c>
      <c r="J41" s="1">
        <f t="shared" si="0"/>
        <v>253.00800000000001</v>
      </c>
      <c r="K41">
        <v>43527</v>
      </c>
      <c r="L41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75</v>
      </c>
      <c r="B42" t="s">
        <v>41</v>
      </c>
      <c r="C42" t="s">
        <v>42</v>
      </c>
      <c r="D42" t="s">
        <v>20</v>
      </c>
      <c r="E42" t="s">
        <v>21</v>
      </c>
      <c r="F42" t="s">
        <v>31</v>
      </c>
      <c r="G42">
        <v>86.72</v>
      </c>
      <c r="H42">
        <v>1</v>
      </c>
      <c r="I42">
        <v>4.3360000000000003</v>
      </c>
      <c r="J42" s="1">
        <f t="shared" si="0"/>
        <v>91.055999999999997</v>
      </c>
      <c r="K42">
        <v>43482</v>
      </c>
      <c r="L4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76</v>
      </c>
      <c r="B43" t="s">
        <v>25</v>
      </c>
      <c r="C43" t="s">
        <v>26</v>
      </c>
      <c r="D43" t="s">
        <v>20</v>
      </c>
      <c r="E43" t="s">
        <v>21</v>
      </c>
      <c r="F43" t="s">
        <v>31</v>
      </c>
      <c r="G43">
        <v>56.11</v>
      </c>
      <c r="H43">
        <v>2</v>
      </c>
      <c r="I43">
        <v>5.6109999999999998</v>
      </c>
      <c r="J43" s="1">
        <f t="shared" si="0"/>
        <v>117.831</v>
      </c>
      <c r="K43">
        <v>43498</v>
      </c>
      <c r="L43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77</v>
      </c>
      <c r="B44" t="s">
        <v>41</v>
      </c>
      <c r="C44" t="s">
        <v>42</v>
      </c>
      <c r="D44" t="s">
        <v>20</v>
      </c>
      <c r="E44" t="s">
        <v>21</v>
      </c>
      <c r="F44" t="s">
        <v>35</v>
      </c>
      <c r="G44">
        <v>69.12</v>
      </c>
      <c r="H44">
        <v>6</v>
      </c>
      <c r="I44">
        <v>20.736000000000001</v>
      </c>
      <c r="J44" s="1">
        <f t="shared" si="0"/>
        <v>435.45600000000002</v>
      </c>
      <c r="K44">
        <v>43504</v>
      </c>
      <c r="L44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78</v>
      </c>
      <c r="B45" t="s">
        <v>25</v>
      </c>
      <c r="C45" t="s">
        <v>26</v>
      </c>
      <c r="D45" t="s">
        <v>20</v>
      </c>
      <c r="E45" t="s">
        <v>21</v>
      </c>
      <c r="F45" t="s">
        <v>43</v>
      </c>
      <c r="G45">
        <v>98.7</v>
      </c>
      <c r="H45">
        <v>8</v>
      </c>
      <c r="I45">
        <v>39.479999999999997</v>
      </c>
      <c r="J45" s="1">
        <f t="shared" si="0"/>
        <v>829.08</v>
      </c>
      <c r="K45">
        <v>43528</v>
      </c>
      <c r="L45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79</v>
      </c>
      <c r="B46" t="s">
        <v>25</v>
      </c>
      <c r="C46" t="s">
        <v>26</v>
      </c>
      <c r="D46" t="s">
        <v>20</v>
      </c>
      <c r="E46" t="s">
        <v>21</v>
      </c>
      <c r="F46" t="s">
        <v>22</v>
      </c>
      <c r="G46">
        <v>15.37</v>
      </c>
      <c r="H46">
        <v>2</v>
      </c>
      <c r="I46">
        <v>1.5369999999999999</v>
      </c>
      <c r="J46" s="1">
        <f t="shared" si="0"/>
        <v>32.277000000000001</v>
      </c>
      <c r="K46">
        <v>43540</v>
      </c>
      <c r="L46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80</v>
      </c>
      <c r="B47" t="s">
        <v>41</v>
      </c>
      <c r="C47" t="s">
        <v>42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 s="1">
        <f t="shared" si="0"/>
        <v>394.63199999999995</v>
      </c>
      <c r="K47">
        <v>43533</v>
      </c>
      <c r="L47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81</v>
      </c>
      <c r="B48" t="s">
        <v>41</v>
      </c>
      <c r="C48" t="s">
        <v>42</v>
      </c>
      <c r="D48" t="s">
        <v>20</v>
      </c>
      <c r="E48" t="s">
        <v>21</v>
      </c>
      <c r="F48" t="s">
        <v>22</v>
      </c>
      <c r="G48">
        <v>56.69</v>
      </c>
      <c r="H48">
        <v>9</v>
      </c>
      <c r="I48">
        <v>25.5105</v>
      </c>
      <c r="J48" s="1">
        <f t="shared" si="0"/>
        <v>535.72050000000002</v>
      </c>
      <c r="K48">
        <v>43523</v>
      </c>
      <c r="L48">
        <v>0.72499999999999998</v>
      </c>
      <c r="M48" t="s">
        <v>32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82</v>
      </c>
      <c r="B49" t="s">
        <v>41</v>
      </c>
      <c r="C49" t="s">
        <v>42</v>
      </c>
      <c r="D49" t="s">
        <v>20</v>
      </c>
      <c r="E49" t="s">
        <v>21</v>
      </c>
      <c r="F49" t="s">
        <v>43</v>
      </c>
      <c r="G49">
        <v>20.010000000000002</v>
      </c>
      <c r="H49">
        <v>9</v>
      </c>
      <c r="I49">
        <v>9.0045000000000002</v>
      </c>
      <c r="J49" s="1">
        <f t="shared" si="0"/>
        <v>189.09450000000001</v>
      </c>
      <c r="K49">
        <v>43502</v>
      </c>
      <c r="L4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83</v>
      </c>
      <c r="B50" t="s">
        <v>41</v>
      </c>
      <c r="C50" t="s">
        <v>42</v>
      </c>
      <c r="D50" t="s">
        <v>20</v>
      </c>
      <c r="E50" t="s">
        <v>21</v>
      </c>
      <c r="F50" t="s">
        <v>28</v>
      </c>
      <c r="G50">
        <v>18.93</v>
      </c>
      <c r="H50">
        <v>6</v>
      </c>
      <c r="I50">
        <v>5.6790000000000003</v>
      </c>
      <c r="J50" s="1">
        <f t="shared" si="0"/>
        <v>119.259</v>
      </c>
      <c r="K50">
        <v>43506</v>
      </c>
      <c r="L50">
        <v>0.53125</v>
      </c>
      <c r="M50" t="s">
        <v>32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84</v>
      </c>
      <c r="B51" t="s">
        <v>25</v>
      </c>
      <c r="C51" t="s">
        <v>26</v>
      </c>
      <c r="D51" t="s">
        <v>20</v>
      </c>
      <c r="E51" t="s">
        <v>21</v>
      </c>
      <c r="F51" t="s">
        <v>45</v>
      </c>
      <c r="G51">
        <v>82.63</v>
      </c>
      <c r="H51">
        <v>10</v>
      </c>
      <c r="I51">
        <v>41.314999999999998</v>
      </c>
      <c r="J51" s="1">
        <f t="shared" si="0"/>
        <v>867.61500000000001</v>
      </c>
      <c r="K51">
        <v>43543</v>
      </c>
      <c r="L51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85</v>
      </c>
      <c r="B52" t="s">
        <v>25</v>
      </c>
      <c r="C52" t="s">
        <v>26</v>
      </c>
      <c r="D52" t="s">
        <v>20</v>
      </c>
      <c r="E52" t="s">
        <v>21</v>
      </c>
      <c r="F52" t="s">
        <v>43</v>
      </c>
      <c r="G52">
        <v>91.4</v>
      </c>
      <c r="H52">
        <v>7</v>
      </c>
      <c r="I52">
        <v>31.99</v>
      </c>
      <c r="J52" s="1">
        <f t="shared" si="0"/>
        <v>671.79000000000008</v>
      </c>
      <c r="K52">
        <v>43499</v>
      </c>
      <c r="L5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86</v>
      </c>
      <c r="B53" t="s">
        <v>18</v>
      </c>
      <c r="C53" t="s">
        <v>19</v>
      </c>
      <c r="D53" t="s">
        <v>20</v>
      </c>
      <c r="E53" t="s">
        <v>21</v>
      </c>
      <c r="F53" t="s">
        <v>43</v>
      </c>
      <c r="G53">
        <v>44.59</v>
      </c>
      <c r="H53">
        <v>5</v>
      </c>
      <c r="I53">
        <v>11.147500000000001</v>
      </c>
      <c r="J53" s="1">
        <f t="shared" si="0"/>
        <v>234.09750000000003</v>
      </c>
      <c r="K53">
        <v>43506</v>
      </c>
      <c r="L53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87</v>
      </c>
      <c r="B54" t="s">
        <v>41</v>
      </c>
      <c r="C54" t="s">
        <v>42</v>
      </c>
      <c r="D54" t="s">
        <v>20</v>
      </c>
      <c r="E54" t="s">
        <v>21</v>
      </c>
      <c r="F54" t="s">
        <v>45</v>
      </c>
      <c r="G54">
        <v>17.87</v>
      </c>
      <c r="H54">
        <v>4</v>
      </c>
      <c r="I54">
        <v>3.5739999999999998</v>
      </c>
      <c r="J54" s="1">
        <f t="shared" si="0"/>
        <v>75.054000000000002</v>
      </c>
      <c r="K54">
        <v>43546</v>
      </c>
      <c r="L54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88</v>
      </c>
      <c r="B55" t="s">
        <v>25</v>
      </c>
      <c r="C55" t="s">
        <v>26</v>
      </c>
      <c r="D55" t="s">
        <v>20</v>
      </c>
      <c r="E55" t="s">
        <v>21</v>
      </c>
      <c r="F55" t="s">
        <v>45</v>
      </c>
      <c r="G55">
        <v>15.43</v>
      </c>
      <c r="H55">
        <v>1</v>
      </c>
      <c r="I55">
        <v>0.77149999999999996</v>
      </c>
      <c r="J55" s="1">
        <f t="shared" si="0"/>
        <v>16.201499999999999</v>
      </c>
      <c r="K55">
        <v>43490</v>
      </c>
      <c r="L55">
        <v>0.65694444444444444</v>
      </c>
      <c r="M55" t="s">
        <v>32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89</v>
      </c>
      <c r="B56" t="s">
        <v>41</v>
      </c>
      <c r="C56" t="s">
        <v>42</v>
      </c>
      <c r="D56" t="s">
        <v>27</v>
      </c>
      <c r="E56" t="s">
        <v>21</v>
      </c>
      <c r="F56" t="s">
        <v>31</v>
      </c>
      <c r="G56">
        <v>16.16</v>
      </c>
      <c r="H56">
        <v>2</v>
      </c>
      <c r="I56">
        <v>1.6160000000000001</v>
      </c>
      <c r="J56" s="1">
        <f t="shared" si="0"/>
        <v>33.936</v>
      </c>
      <c r="K56">
        <v>43531</v>
      </c>
      <c r="L56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90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 s="1">
        <f t="shared" si="0"/>
        <v>722.23200000000008</v>
      </c>
      <c r="K57">
        <v>43524</v>
      </c>
      <c r="L57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91</v>
      </c>
      <c r="B58" t="s">
        <v>18</v>
      </c>
      <c r="C58" t="s">
        <v>19</v>
      </c>
      <c r="D58" t="s">
        <v>20</v>
      </c>
      <c r="E58" t="s">
        <v>21</v>
      </c>
      <c r="F58" t="s">
        <v>31</v>
      </c>
      <c r="G58">
        <v>44.34</v>
      </c>
      <c r="H58">
        <v>2</v>
      </c>
      <c r="I58">
        <v>4.4340000000000002</v>
      </c>
      <c r="J58" s="1">
        <f t="shared" si="0"/>
        <v>93.114000000000004</v>
      </c>
      <c r="K58">
        <v>43551</v>
      </c>
      <c r="L58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92</v>
      </c>
      <c r="B59" t="s">
        <v>18</v>
      </c>
      <c r="C59" t="s">
        <v>19</v>
      </c>
      <c r="D59" t="s">
        <v>27</v>
      </c>
      <c r="E59" t="s">
        <v>21</v>
      </c>
      <c r="F59" t="s">
        <v>22</v>
      </c>
      <c r="G59">
        <v>89.6</v>
      </c>
      <c r="H59">
        <v>8</v>
      </c>
      <c r="I59">
        <v>35.840000000000003</v>
      </c>
      <c r="J59" s="1">
        <f t="shared" si="0"/>
        <v>752.64</v>
      </c>
      <c r="K59">
        <v>43503</v>
      </c>
      <c r="L59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93</v>
      </c>
      <c r="B60" t="s">
        <v>18</v>
      </c>
      <c r="C60" t="s">
        <v>19</v>
      </c>
      <c r="D60" t="s">
        <v>20</v>
      </c>
      <c r="E60" t="s">
        <v>21</v>
      </c>
      <c r="F60" t="s">
        <v>31</v>
      </c>
      <c r="G60">
        <v>72.349999999999994</v>
      </c>
      <c r="H60">
        <v>10</v>
      </c>
      <c r="I60">
        <v>36.174999999999997</v>
      </c>
      <c r="J60" s="1">
        <f t="shared" si="0"/>
        <v>759.67499999999995</v>
      </c>
      <c r="K60">
        <v>43485</v>
      </c>
      <c r="L60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94</v>
      </c>
      <c r="B61" t="s">
        <v>25</v>
      </c>
      <c r="C61" t="s">
        <v>26</v>
      </c>
      <c r="D61" t="s">
        <v>27</v>
      </c>
      <c r="E61" t="s">
        <v>21</v>
      </c>
      <c r="F61" t="s">
        <v>28</v>
      </c>
      <c r="G61">
        <v>30.61</v>
      </c>
      <c r="H61">
        <v>6</v>
      </c>
      <c r="I61">
        <v>9.1829999999999998</v>
      </c>
      <c r="J61" s="1">
        <f t="shared" si="0"/>
        <v>192.84299999999999</v>
      </c>
      <c r="K61">
        <v>43536</v>
      </c>
      <c r="L61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95</v>
      </c>
      <c r="B62" t="s">
        <v>25</v>
      </c>
      <c r="C62" t="s">
        <v>26</v>
      </c>
      <c r="D62" t="s">
        <v>20</v>
      </c>
      <c r="E62" t="s">
        <v>21</v>
      </c>
      <c r="F62" t="s">
        <v>35</v>
      </c>
      <c r="G62">
        <v>24.74</v>
      </c>
      <c r="H62">
        <v>3</v>
      </c>
      <c r="I62">
        <v>3.7109999999999999</v>
      </c>
      <c r="J62" s="1">
        <f t="shared" si="0"/>
        <v>77.930999999999997</v>
      </c>
      <c r="K62">
        <v>43511</v>
      </c>
      <c r="L62">
        <v>0.74097222222222225</v>
      </c>
      <c r="M62" t="s">
        <v>32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96</v>
      </c>
      <c r="B63" t="s">
        <v>25</v>
      </c>
      <c r="C63" t="s">
        <v>26</v>
      </c>
      <c r="D63" t="s">
        <v>27</v>
      </c>
      <c r="E63" t="s">
        <v>21</v>
      </c>
      <c r="F63" t="s">
        <v>31</v>
      </c>
      <c r="G63">
        <v>55.73</v>
      </c>
      <c r="H63">
        <v>6</v>
      </c>
      <c r="I63">
        <v>16.719000000000001</v>
      </c>
      <c r="J63" s="1">
        <f t="shared" si="0"/>
        <v>351.09899999999999</v>
      </c>
      <c r="K63">
        <v>43520</v>
      </c>
      <c r="L63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97</v>
      </c>
      <c r="B64" t="s">
        <v>41</v>
      </c>
      <c r="C64" t="s">
        <v>42</v>
      </c>
      <c r="D64" t="s">
        <v>20</v>
      </c>
      <c r="E64" t="s">
        <v>21</v>
      </c>
      <c r="F64" t="s">
        <v>35</v>
      </c>
      <c r="G64">
        <v>55.07</v>
      </c>
      <c r="H64">
        <v>9</v>
      </c>
      <c r="I64">
        <v>24.781500000000001</v>
      </c>
      <c r="J64" s="1">
        <f t="shared" si="0"/>
        <v>520.41150000000005</v>
      </c>
      <c r="K64">
        <v>43499</v>
      </c>
      <c r="L64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98</v>
      </c>
      <c r="B65" t="s">
        <v>18</v>
      </c>
      <c r="C65" t="s">
        <v>19</v>
      </c>
      <c r="D65" t="s">
        <v>20</v>
      </c>
      <c r="E65" t="s">
        <v>21</v>
      </c>
      <c r="F65" t="s">
        <v>35</v>
      </c>
      <c r="G65">
        <v>15.81</v>
      </c>
      <c r="H65">
        <v>10</v>
      </c>
      <c r="I65">
        <v>7.9050000000000002</v>
      </c>
      <c r="J65" s="1">
        <f t="shared" si="0"/>
        <v>166.005</v>
      </c>
      <c r="K65">
        <v>43530</v>
      </c>
      <c r="L65">
        <v>0.51874999999999993</v>
      </c>
      <c r="M65" t="s">
        <v>32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99</v>
      </c>
      <c r="B66" t="s">
        <v>41</v>
      </c>
      <c r="C66" t="s">
        <v>42</v>
      </c>
      <c r="D66" t="s">
        <v>20</v>
      </c>
      <c r="E66" t="s">
        <v>21</v>
      </c>
      <c r="F66" t="s">
        <v>22</v>
      </c>
      <c r="G66">
        <v>75.739999999999995</v>
      </c>
      <c r="H66">
        <v>4</v>
      </c>
      <c r="I66">
        <v>15.148</v>
      </c>
      <c r="J66" s="1">
        <f t="shared" si="0"/>
        <v>318.108</v>
      </c>
      <c r="K66">
        <v>43510</v>
      </c>
      <c r="L66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100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>
        <v>15.87</v>
      </c>
      <c r="H67">
        <v>10</v>
      </c>
      <c r="I67">
        <v>7.9349999999999996</v>
      </c>
      <c r="J67" s="1">
        <f t="shared" ref="J67:J130" si="1">G67*H67+I67</f>
        <v>166.63499999999999</v>
      </c>
      <c r="K67">
        <v>43537</v>
      </c>
      <c r="L67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101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 s="1">
        <f t="shared" si="1"/>
        <v>70.286999999999992</v>
      </c>
      <c r="K68">
        <v>43506</v>
      </c>
      <c r="L68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102</v>
      </c>
      <c r="B69" t="s">
        <v>41</v>
      </c>
      <c r="C69" t="s">
        <v>42</v>
      </c>
      <c r="D69" t="s">
        <v>20</v>
      </c>
      <c r="E69" t="s">
        <v>21</v>
      </c>
      <c r="F69" t="s">
        <v>45</v>
      </c>
      <c r="G69">
        <v>97.61</v>
      </c>
      <c r="H69">
        <v>6</v>
      </c>
      <c r="I69">
        <v>29.283000000000001</v>
      </c>
      <c r="J69" s="1">
        <f t="shared" si="1"/>
        <v>614.94299999999998</v>
      </c>
      <c r="K69">
        <v>43472</v>
      </c>
      <c r="L69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103</v>
      </c>
      <c r="B70" t="s">
        <v>18</v>
      </c>
      <c r="C70" t="s">
        <v>19</v>
      </c>
      <c r="D70" t="s">
        <v>27</v>
      </c>
      <c r="E70" t="s">
        <v>21</v>
      </c>
      <c r="F70" t="s">
        <v>35</v>
      </c>
      <c r="G70">
        <v>78.77</v>
      </c>
      <c r="H70">
        <v>10</v>
      </c>
      <c r="I70">
        <v>39.384999999999998</v>
      </c>
      <c r="J70" s="1">
        <f t="shared" si="1"/>
        <v>827.08499999999992</v>
      </c>
      <c r="K70">
        <v>43489</v>
      </c>
      <c r="L70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104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 s="1">
        <f t="shared" si="1"/>
        <v>19.246499999999997</v>
      </c>
      <c r="K71">
        <v>43498</v>
      </c>
      <c r="L71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105</v>
      </c>
      <c r="B72" t="s">
        <v>25</v>
      </c>
      <c r="C72" t="s">
        <v>26</v>
      </c>
      <c r="D72" t="s">
        <v>27</v>
      </c>
      <c r="E72" t="s">
        <v>21</v>
      </c>
      <c r="F72" t="s">
        <v>43</v>
      </c>
      <c r="G72">
        <v>89.48</v>
      </c>
      <c r="H72">
        <v>10</v>
      </c>
      <c r="I72">
        <v>44.74</v>
      </c>
      <c r="J72" s="1">
        <f t="shared" si="1"/>
        <v>939.54000000000008</v>
      </c>
      <c r="K72">
        <v>43471</v>
      </c>
      <c r="L72">
        <v>0.53194444444444444</v>
      </c>
      <c r="M72" t="s">
        <v>32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106</v>
      </c>
      <c r="B73" t="s">
        <v>25</v>
      </c>
      <c r="C73" t="s">
        <v>26</v>
      </c>
      <c r="D73" t="s">
        <v>27</v>
      </c>
      <c r="E73" t="s">
        <v>21</v>
      </c>
      <c r="F73" t="s">
        <v>45</v>
      </c>
      <c r="G73">
        <v>62.12</v>
      </c>
      <c r="H73">
        <v>10</v>
      </c>
      <c r="I73">
        <v>31.06</v>
      </c>
      <c r="J73" s="1">
        <f t="shared" si="1"/>
        <v>652.25999999999988</v>
      </c>
      <c r="K73">
        <v>43507</v>
      </c>
      <c r="L73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107</v>
      </c>
      <c r="B74" t="s">
        <v>41</v>
      </c>
      <c r="C74" t="s">
        <v>42</v>
      </c>
      <c r="D74" t="s">
        <v>20</v>
      </c>
      <c r="E74" t="s">
        <v>21</v>
      </c>
      <c r="F74" t="s">
        <v>43</v>
      </c>
      <c r="G74">
        <v>48.52</v>
      </c>
      <c r="H74">
        <v>3</v>
      </c>
      <c r="I74">
        <v>7.2779999999999996</v>
      </c>
      <c r="J74" s="1">
        <f t="shared" si="1"/>
        <v>152.83799999999999</v>
      </c>
      <c r="K74">
        <v>43529</v>
      </c>
      <c r="L74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108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 s="1">
        <f t="shared" si="1"/>
        <v>478.233</v>
      </c>
      <c r="K75">
        <v>43533</v>
      </c>
      <c r="L75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109</v>
      </c>
      <c r="B76" t="s">
        <v>18</v>
      </c>
      <c r="C76" t="s">
        <v>19</v>
      </c>
      <c r="D76" t="s">
        <v>27</v>
      </c>
      <c r="E76" t="s">
        <v>21</v>
      </c>
      <c r="F76" t="s">
        <v>31</v>
      </c>
      <c r="G76">
        <v>74.67</v>
      </c>
      <c r="H76">
        <v>9</v>
      </c>
      <c r="I76">
        <v>33.601500000000001</v>
      </c>
      <c r="J76" s="1">
        <f t="shared" si="1"/>
        <v>705.63149999999996</v>
      </c>
      <c r="K76">
        <v>43487</v>
      </c>
      <c r="L76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110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 s="1">
        <f t="shared" si="1"/>
        <v>437.32499999999999</v>
      </c>
      <c r="K77">
        <v>43478</v>
      </c>
      <c r="L77">
        <v>0.71111111111111114</v>
      </c>
      <c r="M77" t="s">
        <v>32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111</v>
      </c>
      <c r="B78" t="s">
        <v>25</v>
      </c>
      <c r="C78" t="s">
        <v>26</v>
      </c>
      <c r="D78" t="s">
        <v>20</v>
      </c>
      <c r="E78" t="s">
        <v>21</v>
      </c>
      <c r="F78" t="s">
        <v>45</v>
      </c>
      <c r="G78">
        <v>49.04</v>
      </c>
      <c r="H78">
        <v>9</v>
      </c>
      <c r="I78">
        <v>22.068000000000001</v>
      </c>
      <c r="J78" s="1">
        <f t="shared" si="1"/>
        <v>463.428</v>
      </c>
      <c r="K78">
        <v>43474</v>
      </c>
      <c r="L78">
        <v>0.59722222222222221</v>
      </c>
      <c r="M78" t="s">
        <v>32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112</v>
      </c>
      <c r="B79" t="s">
        <v>18</v>
      </c>
      <c r="C79" t="s">
        <v>19</v>
      </c>
      <c r="D79" t="s">
        <v>20</v>
      </c>
      <c r="E79" t="s">
        <v>21</v>
      </c>
      <c r="F79" t="s">
        <v>45</v>
      </c>
      <c r="G79">
        <v>20.010000000000002</v>
      </c>
      <c r="H79">
        <v>9</v>
      </c>
      <c r="I79">
        <v>9.0045000000000002</v>
      </c>
      <c r="J79" s="1">
        <f t="shared" si="1"/>
        <v>189.09450000000001</v>
      </c>
      <c r="K79">
        <v>43477</v>
      </c>
      <c r="L79">
        <v>0.65833333333333333</v>
      </c>
      <c r="M79" t="s">
        <v>32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113</v>
      </c>
      <c r="B80" t="s">
        <v>25</v>
      </c>
      <c r="C80" t="s">
        <v>26</v>
      </c>
      <c r="D80" t="s">
        <v>20</v>
      </c>
      <c r="E80" t="s">
        <v>21</v>
      </c>
      <c r="F80" t="s">
        <v>43</v>
      </c>
      <c r="G80">
        <v>78.31</v>
      </c>
      <c r="H80">
        <v>10</v>
      </c>
      <c r="I80">
        <v>39.155000000000001</v>
      </c>
      <c r="J80" s="1">
        <f t="shared" si="1"/>
        <v>822.255</v>
      </c>
      <c r="K80">
        <v>43529</v>
      </c>
      <c r="L80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114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 s="1">
        <f t="shared" si="1"/>
        <v>106.99499999999999</v>
      </c>
      <c r="K81">
        <v>43487</v>
      </c>
      <c r="L81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115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 s="1">
        <f t="shared" si="1"/>
        <v>624.89699999999993</v>
      </c>
      <c r="K82">
        <v>43486</v>
      </c>
      <c r="L82">
        <v>0.61249999999999993</v>
      </c>
      <c r="M82" t="s">
        <v>32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116</v>
      </c>
      <c r="B83" t="s">
        <v>41</v>
      </c>
      <c r="C83" t="s">
        <v>42</v>
      </c>
      <c r="D83" t="s">
        <v>27</v>
      </c>
      <c r="E83" t="s">
        <v>21</v>
      </c>
      <c r="F83" t="s">
        <v>43</v>
      </c>
      <c r="G83">
        <v>96.68</v>
      </c>
      <c r="H83">
        <v>3</v>
      </c>
      <c r="I83">
        <v>14.502000000000001</v>
      </c>
      <c r="J83" s="1">
        <f t="shared" si="1"/>
        <v>304.54200000000003</v>
      </c>
      <c r="K83">
        <v>43491</v>
      </c>
      <c r="L83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117</v>
      </c>
      <c r="B84" t="s">
        <v>25</v>
      </c>
      <c r="C84" t="s">
        <v>26</v>
      </c>
      <c r="D84" t="s">
        <v>27</v>
      </c>
      <c r="E84" t="s">
        <v>21</v>
      </c>
      <c r="F84" t="s">
        <v>43</v>
      </c>
      <c r="G84">
        <v>19.25</v>
      </c>
      <c r="H84">
        <v>8</v>
      </c>
      <c r="I84">
        <v>7.7</v>
      </c>
      <c r="J84" s="1">
        <f t="shared" si="1"/>
        <v>161.69999999999999</v>
      </c>
      <c r="K84">
        <v>43488</v>
      </c>
      <c r="L84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118</v>
      </c>
      <c r="B85" t="s">
        <v>25</v>
      </c>
      <c r="C85" t="s">
        <v>26</v>
      </c>
      <c r="D85" t="s">
        <v>20</v>
      </c>
      <c r="E85" t="s">
        <v>21</v>
      </c>
      <c r="F85" t="s">
        <v>43</v>
      </c>
      <c r="G85">
        <v>80.36</v>
      </c>
      <c r="H85">
        <v>4</v>
      </c>
      <c r="I85">
        <v>16.071999999999999</v>
      </c>
      <c r="J85" s="1">
        <f t="shared" si="1"/>
        <v>337.512</v>
      </c>
      <c r="K85">
        <v>43519</v>
      </c>
      <c r="L85">
        <v>0.78125</v>
      </c>
      <c r="M85" t="s">
        <v>32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119</v>
      </c>
      <c r="B86" t="s">
        <v>25</v>
      </c>
      <c r="C86" t="s">
        <v>26</v>
      </c>
      <c r="D86" t="s">
        <v>20</v>
      </c>
      <c r="E86" t="s">
        <v>21</v>
      </c>
      <c r="F86" t="s">
        <v>35</v>
      </c>
      <c r="G86">
        <v>48.91</v>
      </c>
      <c r="H86">
        <v>5</v>
      </c>
      <c r="I86">
        <v>12.227499999999999</v>
      </c>
      <c r="J86" s="1">
        <f t="shared" si="1"/>
        <v>256.77749999999997</v>
      </c>
      <c r="K86">
        <v>43533</v>
      </c>
      <c r="L86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120</v>
      </c>
      <c r="B87" t="s">
        <v>25</v>
      </c>
      <c r="C87" t="s">
        <v>26</v>
      </c>
      <c r="D87" t="s">
        <v>27</v>
      </c>
      <c r="E87" t="s">
        <v>21</v>
      </c>
      <c r="F87" t="s">
        <v>35</v>
      </c>
      <c r="G87">
        <v>83.06</v>
      </c>
      <c r="H87">
        <v>7</v>
      </c>
      <c r="I87">
        <v>29.071000000000002</v>
      </c>
      <c r="J87" s="1">
        <f t="shared" si="1"/>
        <v>610.4910000000001</v>
      </c>
      <c r="K87">
        <v>43529</v>
      </c>
      <c r="L87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121</v>
      </c>
      <c r="B88" t="s">
        <v>25</v>
      </c>
      <c r="C88" t="s">
        <v>26</v>
      </c>
      <c r="D88" t="s">
        <v>27</v>
      </c>
      <c r="E88" t="s">
        <v>21</v>
      </c>
      <c r="F88" t="s">
        <v>45</v>
      </c>
      <c r="G88">
        <v>76.52</v>
      </c>
      <c r="H88">
        <v>5</v>
      </c>
      <c r="I88">
        <v>19.13</v>
      </c>
      <c r="J88" s="1">
        <f t="shared" si="1"/>
        <v>401.72999999999996</v>
      </c>
      <c r="K88">
        <v>43549</v>
      </c>
      <c r="L88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122</v>
      </c>
      <c r="B89" t="s">
        <v>18</v>
      </c>
      <c r="C89" t="s">
        <v>19</v>
      </c>
      <c r="D89" t="s">
        <v>20</v>
      </c>
      <c r="E89" t="s">
        <v>21</v>
      </c>
      <c r="F89" t="s">
        <v>43</v>
      </c>
      <c r="G89">
        <v>49.38</v>
      </c>
      <c r="H89">
        <v>7</v>
      </c>
      <c r="I89">
        <v>17.283000000000001</v>
      </c>
      <c r="J89" s="1">
        <f t="shared" si="1"/>
        <v>362.94300000000004</v>
      </c>
      <c r="K89">
        <v>43551</v>
      </c>
      <c r="L89">
        <v>0.85763888888888884</v>
      </c>
      <c r="M89" t="s">
        <v>32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123</v>
      </c>
      <c r="B90" t="s">
        <v>18</v>
      </c>
      <c r="C90" t="s">
        <v>19</v>
      </c>
      <c r="D90" t="s">
        <v>27</v>
      </c>
      <c r="E90" t="s">
        <v>21</v>
      </c>
      <c r="F90" t="s">
        <v>35</v>
      </c>
      <c r="G90">
        <v>42.47</v>
      </c>
      <c r="H90">
        <v>1</v>
      </c>
      <c r="I90">
        <v>2.1234999999999999</v>
      </c>
      <c r="J90" s="1">
        <f t="shared" si="1"/>
        <v>44.593499999999999</v>
      </c>
      <c r="K90">
        <v>43467</v>
      </c>
      <c r="L90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124</v>
      </c>
      <c r="B91" t="s">
        <v>41</v>
      </c>
      <c r="C91" t="s">
        <v>42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 s="1">
        <f t="shared" si="1"/>
        <v>485.03699999999992</v>
      </c>
      <c r="K91">
        <v>43523</v>
      </c>
      <c r="L91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125</v>
      </c>
      <c r="B92" t="s">
        <v>25</v>
      </c>
      <c r="C92" t="s">
        <v>26</v>
      </c>
      <c r="D92" t="s">
        <v>20</v>
      </c>
      <c r="E92" t="s">
        <v>21</v>
      </c>
      <c r="F92" t="s">
        <v>31</v>
      </c>
      <c r="G92">
        <v>47.38</v>
      </c>
      <c r="H92">
        <v>4</v>
      </c>
      <c r="I92">
        <v>9.4760000000000009</v>
      </c>
      <c r="J92" s="1">
        <f t="shared" si="1"/>
        <v>198.99600000000001</v>
      </c>
      <c r="K92">
        <v>43488</v>
      </c>
      <c r="L9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126</v>
      </c>
      <c r="B93" t="s">
        <v>25</v>
      </c>
      <c r="C93" t="s">
        <v>26</v>
      </c>
      <c r="D93" t="s">
        <v>27</v>
      </c>
      <c r="E93" t="s">
        <v>21</v>
      </c>
      <c r="F93" t="s">
        <v>35</v>
      </c>
      <c r="G93">
        <v>44.86</v>
      </c>
      <c r="H93">
        <v>10</v>
      </c>
      <c r="I93">
        <v>22.43</v>
      </c>
      <c r="J93" s="1">
        <f t="shared" si="1"/>
        <v>471.03000000000003</v>
      </c>
      <c r="K93">
        <v>43491</v>
      </c>
      <c r="L93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127</v>
      </c>
      <c r="B94" t="s">
        <v>18</v>
      </c>
      <c r="C94" t="s">
        <v>19</v>
      </c>
      <c r="D94" t="s">
        <v>20</v>
      </c>
      <c r="E94" t="s">
        <v>21</v>
      </c>
      <c r="F94" t="s">
        <v>35</v>
      </c>
      <c r="G94">
        <v>21.98</v>
      </c>
      <c r="H94">
        <v>7</v>
      </c>
      <c r="I94">
        <v>7.6929999999999996</v>
      </c>
      <c r="J94" s="1">
        <f t="shared" si="1"/>
        <v>161.55300000000003</v>
      </c>
      <c r="K94">
        <v>43475</v>
      </c>
      <c r="L94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128</v>
      </c>
      <c r="B95" t="s">
        <v>41</v>
      </c>
      <c r="C95" t="s">
        <v>42</v>
      </c>
      <c r="D95" t="s">
        <v>20</v>
      </c>
      <c r="E95" t="s">
        <v>21</v>
      </c>
      <c r="F95" t="s">
        <v>22</v>
      </c>
      <c r="G95">
        <v>64.36</v>
      </c>
      <c r="H95">
        <v>9</v>
      </c>
      <c r="I95">
        <v>28.962</v>
      </c>
      <c r="J95" s="1">
        <f t="shared" si="1"/>
        <v>608.202</v>
      </c>
      <c r="K95">
        <v>43536</v>
      </c>
      <c r="L95">
        <v>0.50624999999999998</v>
      </c>
      <c r="M95" t="s">
        <v>32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129</v>
      </c>
      <c r="B96" t="s">
        <v>25</v>
      </c>
      <c r="C96" t="s">
        <v>26</v>
      </c>
      <c r="D96" t="s">
        <v>27</v>
      </c>
      <c r="E96" t="s">
        <v>21</v>
      </c>
      <c r="F96" t="s">
        <v>22</v>
      </c>
      <c r="G96">
        <v>89.75</v>
      </c>
      <c r="H96">
        <v>1</v>
      </c>
      <c r="I96">
        <v>4.4874999999999998</v>
      </c>
      <c r="J96" s="1">
        <f t="shared" si="1"/>
        <v>94.237499999999997</v>
      </c>
      <c r="K96">
        <v>43502</v>
      </c>
      <c r="L96">
        <v>0.83680555555555547</v>
      </c>
      <c r="M96" t="s">
        <v>32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130</v>
      </c>
      <c r="B97" t="s">
        <v>18</v>
      </c>
      <c r="C97" t="s">
        <v>19</v>
      </c>
      <c r="D97" t="s">
        <v>27</v>
      </c>
      <c r="E97" t="s">
        <v>21</v>
      </c>
      <c r="F97" t="s">
        <v>28</v>
      </c>
      <c r="G97">
        <v>97.16</v>
      </c>
      <c r="H97">
        <v>1</v>
      </c>
      <c r="I97">
        <v>4.8579999999999997</v>
      </c>
      <c r="J97" s="1">
        <f t="shared" si="1"/>
        <v>102.018</v>
      </c>
      <c r="K97">
        <v>43532</v>
      </c>
      <c r="L97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131</v>
      </c>
      <c r="B98" t="s">
        <v>41</v>
      </c>
      <c r="C98" t="s">
        <v>42</v>
      </c>
      <c r="D98" t="s">
        <v>27</v>
      </c>
      <c r="E98" t="s">
        <v>21</v>
      </c>
      <c r="F98" t="s">
        <v>22</v>
      </c>
      <c r="G98">
        <v>87.87</v>
      </c>
      <c r="H98">
        <v>10</v>
      </c>
      <c r="I98">
        <v>43.935000000000002</v>
      </c>
      <c r="J98" s="1">
        <f t="shared" si="1"/>
        <v>922.63499999999999</v>
      </c>
      <c r="K98">
        <v>43553</v>
      </c>
      <c r="L98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132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 s="1">
        <f t="shared" si="1"/>
        <v>78.434999999999988</v>
      </c>
      <c r="K99">
        <v>43505</v>
      </c>
      <c r="L99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133</v>
      </c>
      <c r="B100" t="s">
        <v>18</v>
      </c>
      <c r="C100" t="s">
        <v>19</v>
      </c>
      <c r="D100" t="s">
        <v>27</v>
      </c>
      <c r="E100" t="s">
        <v>21</v>
      </c>
      <c r="F100" t="s">
        <v>43</v>
      </c>
      <c r="G100">
        <v>52.75</v>
      </c>
      <c r="H100">
        <v>3</v>
      </c>
      <c r="I100">
        <v>7.9124999999999996</v>
      </c>
      <c r="J100" s="1">
        <f t="shared" si="1"/>
        <v>166.16249999999999</v>
      </c>
      <c r="K100">
        <v>43547</v>
      </c>
      <c r="L100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134</v>
      </c>
      <c r="B101" t="s">
        <v>41</v>
      </c>
      <c r="C101" t="s">
        <v>42</v>
      </c>
      <c r="D101" t="s">
        <v>27</v>
      </c>
      <c r="E101" t="s">
        <v>21</v>
      </c>
      <c r="F101" t="s">
        <v>31</v>
      </c>
      <c r="G101">
        <v>82.7</v>
      </c>
      <c r="H101">
        <v>6</v>
      </c>
      <c r="I101">
        <v>24.81</v>
      </c>
      <c r="J101" s="1">
        <f t="shared" si="1"/>
        <v>521.01</v>
      </c>
      <c r="K101">
        <v>43529</v>
      </c>
      <c r="L101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135</v>
      </c>
      <c r="B102" t="s">
        <v>25</v>
      </c>
      <c r="C102" t="s">
        <v>26</v>
      </c>
      <c r="D102" t="s">
        <v>20</v>
      </c>
      <c r="E102" t="s">
        <v>21</v>
      </c>
      <c r="F102" t="s">
        <v>45</v>
      </c>
      <c r="G102">
        <v>48.71</v>
      </c>
      <c r="H102">
        <v>1</v>
      </c>
      <c r="I102">
        <v>2.4355000000000002</v>
      </c>
      <c r="J102" s="1">
        <f t="shared" si="1"/>
        <v>51.145499999999998</v>
      </c>
      <c r="K102">
        <v>43550</v>
      </c>
      <c r="L10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136</v>
      </c>
      <c r="B103" t="s">
        <v>25</v>
      </c>
      <c r="C103" t="s">
        <v>26</v>
      </c>
      <c r="D103" t="s">
        <v>27</v>
      </c>
      <c r="E103" t="s">
        <v>21</v>
      </c>
      <c r="F103" t="s">
        <v>45</v>
      </c>
      <c r="G103">
        <v>78.55</v>
      </c>
      <c r="H103">
        <v>9</v>
      </c>
      <c r="I103">
        <v>35.347499999999997</v>
      </c>
      <c r="J103" s="1">
        <f t="shared" si="1"/>
        <v>742.2974999999999</v>
      </c>
      <c r="K103">
        <v>43525</v>
      </c>
      <c r="L103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137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 s="1">
        <f t="shared" si="1"/>
        <v>218.01149999999998</v>
      </c>
      <c r="K104">
        <v>43497</v>
      </c>
      <c r="L104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138</v>
      </c>
      <c r="B105" t="s">
        <v>18</v>
      </c>
      <c r="C105" t="s">
        <v>19</v>
      </c>
      <c r="D105" t="s">
        <v>27</v>
      </c>
      <c r="E105" t="s">
        <v>21</v>
      </c>
      <c r="F105" t="s">
        <v>43</v>
      </c>
      <c r="G105">
        <v>58.26</v>
      </c>
      <c r="H105">
        <v>6</v>
      </c>
      <c r="I105">
        <v>17.478000000000002</v>
      </c>
      <c r="J105" s="1">
        <f t="shared" si="1"/>
        <v>367.03800000000001</v>
      </c>
      <c r="K105">
        <v>43552</v>
      </c>
      <c r="L105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139</v>
      </c>
      <c r="B106" t="s">
        <v>41</v>
      </c>
      <c r="C106" t="s">
        <v>42</v>
      </c>
      <c r="D106" t="s">
        <v>27</v>
      </c>
      <c r="E106" t="s">
        <v>21</v>
      </c>
      <c r="F106" t="s">
        <v>22</v>
      </c>
      <c r="G106">
        <v>30.35</v>
      </c>
      <c r="H106">
        <v>7</v>
      </c>
      <c r="I106">
        <v>10.6225</v>
      </c>
      <c r="J106" s="1">
        <f t="shared" si="1"/>
        <v>223.07250000000002</v>
      </c>
      <c r="K106">
        <v>43543</v>
      </c>
      <c r="L106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140</v>
      </c>
      <c r="B107" t="s">
        <v>18</v>
      </c>
      <c r="C107" t="s">
        <v>19</v>
      </c>
      <c r="D107" t="s">
        <v>20</v>
      </c>
      <c r="E107" t="s">
        <v>21</v>
      </c>
      <c r="F107" t="s">
        <v>28</v>
      </c>
      <c r="G107">
        <v>88.67</v>
      </c>
      <c r="H107">
        <v>10</v>
      </c>
      <c r="I107">
        <v>44.335000000000001</v>
      </c>
      <c r="J107" s="1">
        <f t="shared" si="1"/>
        <v>931.03500000000008</v>
      </c>
      <c r="K107">
        <v>43477</v>
      </c>
      <c r="L107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141</v>
      </c>
      <c r="B108" t="s">
        <v>25</v>
      </c>
      <c r="C108" t="s">
        <v>26</v>
      </c>
      <c r="D108" t="s">
        <v>27</v>
      </c>
      <c r="E108" t="s">
        <v>21</v>
      </c>
      <c r="F108" t="s">
        <v>45</v>
      </c>
      <c r="G108">
        <v>27.38</v>
      </c>
      <c r="H108">
        <v>6</v>
      </c>
      <c r="I108">
        <v>8.2140000000000004</v>
      </c>
      <c r="J108" s="1">
        <f t="shared" si="1"/>
        <v>172.494</v>
      </c>
      <c r="K108">
        <v>43470</v>
      </c>
      <c r="L108">
        <v>0.87083333333333324</v>
      </c>
      <c r="M108" t="s">
        <v>32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142</v>
      </c>
      <c r="B109" t="s">
        <v>18</v>
      </c>
      <c r="C109" t="s">
        <v>19</v>
      </c>
      <c r="D109" t="s">
        <v>27</v>
      </c>
      <c r="E109" t="s">
        <v>21</v>
      </c>
      <c r="F109" t="s">
        <v>35</v>
      </c>
      <c r="G109">
        <v>62.13</v>
      </c>
      <c r="H109">
        <v>6</v>
      </c>
      <c r="I109">
        <v>18.638999999999999</v>
      </c>
      <c r="J109" s="1">
        <f t="shared" si="1"/>
        <v>391.41900000000004</v>
      </c>
      <c r="K109">
        <v>43546</v>
      </c>
      <c r="L109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143</v>
      </c>
      <c r="B110" t="s">
        <v>25</v>
      </c>
      <c r="C110" t="s">
        <v>26</v>
      </c>
      <c r="D110" t="s">
        <v>27</v>
      </c>
      <c r="E110" t="s">
        <v>21</v>
      </c>
      <c r="F110" t="s">
        <v>43</v>
      </c>
      <c r="G110">
        <v>33.979999999999997</v>
      </c>
      <c r="H110">
        <v>9</v>
      </c>
      <c r="I110">
        <v>15.291</v>
      </c>
      <c r="J110" s="1">
        <f t="shared" si="1"/>
        <v>321.11099999999999</v>
      </c>
      <c r="K110">
        <v>43548</v>
      </c>
      <c r="L110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144</v>
      </c>
      <c r="B111" t="s">
        <v>25</v>
      </c>
      <c r="C111" t="s">
        <v>26</v>
      </c>
      <c r="D111" t="s">
        <v>20</v>
      </c>
      <c r="E111" t="s">
        <v>21</v>
      </c>
      <c r="F111" t="s">
        <v>28</v>
      </c>
      <c r="G111">
        <v>81.97</v>
      </c>
      <c r="H111">
        <v>10</v>
      </c>
      <c r="I111">
        <v>40.984999999999999</v>
      </c>
      <c r="J111" s="1">
        <f t="shared" si="1"/>
        <v>860.68500000000006</v>
      </c>
      <c r="K111">
        <v>43527</v>
      </c>
      <c r="L111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145</v>
      </c>
      <c r="B112" t="s">
        <v>41</v>
      </c>
      <c r="C112" t="s">
        <v>42</v>
      </c>
      <c r="D112" t="s">
        <v>20</v>
      </c>
      <c r="E112" t="s">
        <v>21</v>
      </c>
      <c r="F112" t="s">
        <v>35</v>
      </c>
      <c r="G112">
        <v>16.489999999999998</v>
      </c>
      <c r="H112">
        <v>2</v>
      </c>
      <c r="I112">
        <v>1.649</v>
      </c>
      <c r="J112" s="1">
        <f t="shared" si="1"/>
        <v>34.628999999999998</v>
      </c>
      <c r="K112">
        <v>43501</v>
      </c>
      <c r="L11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146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 s="1">
        <f t="shared" si="1"/>
        <v>309.36149999999998</v>
      </c>
      <c r="K113">
        <v>43501</v>
      </c>
      <c r="L113">
        <v>0.44513888888888892</v>
      </c>
      <c r="M113" t="s">
        <v>32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147</v>
      </c>
      <c r="B114" t="s">
        <v>41</v>
      </c>
      <c r="C114" t="s">
        <v>42</v>
      </c>
      <c r="D114" t="s">
        <v>27</v>
      </c>
      <c r="E114" t="s">
        <v>21</v>
      </c>
      <c r="F114" t="s">
        <v>45</v>
      </c>
      <c r="G114">
        <v>72.84</v>
      </c>
      <c r="H114">
        <v>7</v>
      </c>
      <c r="I114">
        <v>25.494</v>
      </c>
      <c r="J114" s="1">
        <f t="shared" si="1"/>
        <v>535.37400000000002</v>
      </c>
      <c r="K114">
        <v>43511</v>
      </c>
      <c r="L114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148</v>
      </c>
      <c r="B115" t="s">
        <v>18</v>
      </c>
      <c r="C115" t="s">
        <v>19</v>
      </c>
      <c r="D115" t="s">
        <v>20</v>
      </c>
      <c r="E115" t="s">
        <v>21</v>
      </c>
      <c r="F115" t="s">
        <v>31</v>
      </c>
      <c r="G115">
        <v>58.07</v>
      </c>
      <c r="H115">
        <v>9</v>
      </c>
      <c r="I115">
        <v>26.131499999999999</v>
      </c>
      <c r="J115" s="1">
        <f t="shared" si="1"/>
        <v>548.76149999999996</v>
      </c>
      <c r="K115">
        <v>43484</v>
      </c>
      <c r="L115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149</v>
      </c>
      <c r="B116" t="s">
        <v>25</v>
      </c>
      <c r="C116" t="s">
        <v>26</v>
      </c>
      <c r="D116" t="s">
        <v>20</v>
      </c>
      <c r="E116" t="s">
        <v>21</v>
      </c>
      <c r="F116" t="s">
        <v>31</v>
      </c>
      <c r="G116">
        <v>80.790000000000006</v>
      </c>
      <c r="H116">
        <v>9</v>
      </c>
      <c r="I116">
        <v>36.355499999999999</v>
      </c>
      <c r="J116" s="1">
        <f t="shared" si="1"/>
        <v>763.46550000000002</v>
      </c>
      <c r="K116">
        <v>43497</v>
      </c>
      <c r="L116">
        <v>0.85486111111111107</v>
      </c>
      <c r="M116" t="s">
        <v>32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150</v>
      </c>
      <c r="B117" t="s">
        <v>25</v>
      </c>
      <c r="C117" t="s">
        <v>26</v>
      </c>
      <c r="D117" t="s">
        <v>27</v>
      </c>
      <c r="E117" t="s">
        <v>21</v>
      </c>
      <c r="F117" t="s">
        <v>45</v>
      </c>
      <c r="G117">
        <v>27.02</v>
      </c>
      <c r="H117">
        <v>3</v>
      </c>
      <c r="I117">
        <v>4.0529999999999999</v>
      </c>
      <c r="J117" s="1">
        <f t="shared" si="1"/>
        <v>85.113</v>
      </c>
      <c r="K117">
        <v>43526</v>
      </c>
      <c r="L117">
        <v>0.54236111111111118</v>
      </c>
      <c r="M117" t="s">
        <v>32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151</v>
      </c>
      <c r="B118" t="s">
        <v>41</v>
      </c>
      <c r="C118" t="s">
        <v>42</v>
      </c>
      <c r="D118" t="s">
        <v>20</v>
      </c>
      <c r="E118" t="s">
        <v>21</v>
      </c>
      <c r="F118" t="s">
        <v>45</v>
      </c>
      <c r="G118">
        <v>21.94</v>
      </c>
      <c r="H118">
        <v>5</v>
      </c>
      <c r="I118">
        <v>5.4850000000000003</v>
      </c>
      <c r="J118" s="1">
        <f t="shared" si="1"/>
        <v>115.185</v>
      </c>
      <c r="K118">
        <v>43529</v>
      </c>
      <c r="L118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152</v>
      </c>
      <c r="B119" t="s">
        <v>41</v>
      </c>
      <c r="C119" t="s">
        <v>42</v>
      </c>
      <c r="D119" t="s">
        <v>20</v>
      </c>
      <c r="E119" t="s">
        <v>21</v>
      </c>
      <c r="F119" t="s">
        <v>45</v>
      </c>
      <c r="G119">
        <v>51.36</v>
      </c>
      <c r="H119">
        <v>1</v>
      </c>
      <c r="I119">
        <v>2.5680000000000001</v>
      </c>
      <c r="J119" s="1">
        <f t="shared" si="1"/>
        <v>53.927999999999997</v>
      </c>
      <c r="K119">
        <v>43481</v>
      </c>
      <c r="L119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153</v>
      </c>
      <c r="B120" t="s">
        <v>18</v>
      </c>
      <c r="C120" t="s">
        <v>19</v>
      </c>
      <c r="D120" t="s">
        <v>27</v>
      </c>
      <c r="E120" t="s">
        <v>21</v>
      </c>
      <c r="F120" t="s">
        <v>43</v>
      </c>
      <c r="G120">
        <v>10.96</v>
      </c>
      <c r="H120">
        <v>10</v>
      </c>
      <c r="I120">
        <v>5.48</v>
      </c>
      <c r="J120" s="1">
        <f t="shared" si="1"/>
        <v>115.08000000000001</v>
      </c>
      <c r="K120">
        <v>43498</v>
      </c>
      <c r="L120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154</v>
      </c>
      <c r="B121" t="s">
        <v>41</v>
      </c>
      <c r="C121" t="s">
        <v>42</v>
      </c>
      <c r="D121" t="s">
        <v>27</v>
      </c>
      <c r="E121" t="s">
        <v>21</v>
      </c>
      <c r="F121" t="s">
        <v>31</v>
      </c>
      <c r="G121">
        <v>53.44</v>
      </c>
      <c r="H121">
        <v>2</v>
      </c>
      <c r="I121">
        <v>5.3440000000000003</v>
      </c>
      <c r="J121" s="1">
        <f t="shared" si="1"/>
        <v>112.22399999999999</v>
      </c>
      <c r="K121">
        <v>43485</v>
      </c>
      <c r="L121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155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 s="1">
        <f t="shared" si="1"/>
        <v>836.30399999999997</v>
      </c>
      <c r="K122">
        <v>43510</v>
      </c>
      <c r="L122">
        <v>0.7104166666666667</v>
      </c>
      <c r="M122" t="s">
        <v>32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156</v>
      </c>
      <c r="B123" t="s">
        <v>25</v>
      </c>
      <c r="C123" t="s">
        <v>26</v>
      </c>
      <c r="D123" t="s">
        <v>20</v>
      </c>
      <c r="E123" t="s">
        <v>21</v>
      </c>
      <c r="F123" t="s">
        <v>35</v>
      </c>
      <c r="G123">
        <v>57.12</v>
      </c>
      <c r="H123">
        <v>7</v>
      </c>
      <c r="I123">
        <v>19.992000000000001</v>
      </c>
      <c r="J123" s="1">
        <f t="shared" si="1"/>
        <v>419.83199999999999</v>
      </c>
      <c r="K123">
        <v>43477</v>
      </c>
      <c r="L123">
        <v>0.50138888888888888</v>
      </c>
      <c r="M123" t="s">
        <v>32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157</v>
      </c>
      <c r="B124" t="s">
        <v>41</v>
      </c>
      <c r="C124" t="s">
        <v>42</v>
      </c>
      <c r="D124" t="s">
        <v>20</v>
      </c>
      <c r="E124" t="s">
        <v>21</v>
      </c>
      <c r="F124" t="s">
        <v>35</v>
      </c>
      <c r="G124">
        <v>99.96</v>
      </c>
      <c r="H124">
        <v>9</v>
      </c>
      <c r="I124">
        <v>44.981999999999999</v>
      </c>
      <c r="J124" s="1">
        <f t="shared" si="1"/>
        <v>944.62199999999996</v>
      </c>
      <c r="K124">
        <v>43533</v>
      </c>
      <c r="L124">
        <v>0.72638888888888886</v>
      </c>
      <c r="M124" t="s">
        <v>32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158</v>
      </c>
      <c r="B125" t="s">
        <v>25</v>
      </c>
      <c r="C125" t="s">
        <v>26</v>
      </c>
      <c r="D125" t="s">
        <v>20</v>
      </c>
      <c r="E125" t="s">
        <v>21</v>
      </c>
      <c r="F125" t="s">
        <v>31</v>
      </c>
      <c r="G125">
        <v>63.91</v>
      </c>
      <c r="H125">
        <v>8</v>
      </c>
      <c r="I125">
        <v>25.564</v>
      </c>
      <c r="J125" s="1">
        <f t="shared" si="1"/>
        <v>536.84399999999994</v>
      </c>
      <c r="K125">
        <v>43537</v>
      </c>
      <c r="L125">
        <v>0.82777777777777783</v>
      </c>
      <c r="M125" t="s">
        <v>32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159</v>
      </c>
      <c r="B126" t="s">
        <v>41</v>
      </c>
      <c r="C126" t="s">
        <v>42</v>
      </c>
      <c r="D126" t="s">
        <v>20</v>
      </c>
      <c r="E126" t="s">
        <v>21</v>
      </c>
      <c r="F126" t="s">
        <v>45</v>
      </c>
      <c r="G126">
        <v>56.47</v>
      </c>
      <c r="H126">
        <v>8</v>
      </c>
      <c r="I126">
        <v>22.588000000000001</v>
      </c>
      <c r="J126" s="1">
        <f t="shared" si="1"/>
        <v>474.34800000000001</v>
      </c>
      <c r="K126">
        <v>43533</v>
      </c>
      <c r="L126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160</v>
      </c>
      <c r="B127" t="s">
        <v>18</v>
      </c>
      <c r="C127" t="s">
        <v>19</v>
      </c>
      <c r="D127" t="s">
        <v>27</v>
      </c>
      <c r="E127" t="s">
        <v>21</v>
      </c>
      <c r="F127" t="s">
        <v>31</v>
      </c>
      <c r="G127">
        <v>93.69</v>
      </c>
      <c r="H127">
        <v>7</v>
      </c>
      <c r="I127">
        <v>32.791499999999999</v>
      </c>
      <c r="J127" s="1">
        <f t="shared" si="1"/>
        <v>688.62149999999997</v>
      </c>
      <c r="K127">
        <v>43534</v>
      </c>
      <c r="L127">
        <v>0.78055555555555556</v>
      </c>
      <c r="M127" t="s">
        <v>32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161</v>
      </c>
      <c r="B128" t="s">
        <v>18</v>
      </c>
      <c r="C128" t="s">
        <v>19</v>
      </c>
      <c r="D128" t="s">
        <v>27</v>
      </c>
      <c r="E128" t="s">
        <v>21</v>
      </c>
      <c r="F128" t="s">
        <v>35</v>
      </c>
      <c r="G128">
        <v>32.25</v>
      </c>
      <c r="H128">
        <v>5</v>
      </c>
      <c r="I128">
        <v>8.0625</v>
      </c>
      <c r="J128" s="1">
        <f t="shared" si="1"/>
        <v>169.3125</v>
      </c>
      <c r="K128">
        <v>43492</v>
      </c>
      <c r="L128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162</v>
      </c>
      <c r="B129" t="s">
        <v>25</v>
      </c>
      <c r="C129" t="s">
        <v>26</v>
      </c>
      <c r="D129" t="s">
        <v>27</v>
      </c>
      <c r="E129" t="s">
        <v>21</v>
      </c>
      <c r="F129" t="s">
        <v>45</v>
      </c>
      <c r="G129">
        <v>31.73</v>
      </c>
      <c r="H129">
        <v>9</v>
      </c>
      <c r="I129">
        <v>14.278499999999999</v>
      </c>
      <c r="J129" s="1">
        <f t="shared" si="1"/>
        <v>299.8485</v>
      </c>
      <c r="K129">
        <v>43473</v>
      </c>
      <c r="L129">
        <v>0.67847222222222225</v>
      </c>
      <c r="M129" t="s">
        <v>32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163</v>
      </c>
      <c r="B130" t="s">
        <v>25</v>
      </c>
      <c r="C130" t="s">
        <v>26</v>
      </c>
      <c r="D130" t="s">
        <v>20</v>
      </c>
      <c r="E130" t="s">
        <v>21</v>
      </c>
      <c r="F130" t="s">
        <v>43</v>
      </c>
      <c r="G130">
        <v>68.540000000000006</v>
      </c>
      <c r="H130">
        <v>8</v>
      </c>
      <c r="I130">
        <v>27.416</v>
      </c>
      <c r="J130" s="1">
        <f t="shared" si="1"/>
        <v>575.7360000000001</v>
      </c>
      <c r="K130">
        <v>43473</v>
      </c>
      <c r="L130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164</v>
      </c>
      <c r="B131" t="s">
        <v>41</v>
      </c>
      <c r="C131" t="s">
        <v>42</v>
      </c>
      <c r="D131" t="s">
        <v>27</v>
      </c>
      <c r="E131" t="s">
        <v>21</v>
      </c>
      <c r="F131" t="s">
        <v>35</v>
      </c>
      <c r="G131">
        <v>90.28</v>
      </c>
      <c r="H131">
        <v>9</v>
      </c>
      <c r="I131">
        <v>40.625999999999998</v>
      </c>
      <c r="J131" s="1">
        <f t="shared" ref="J131:J194" si="2">G131*H131+I131</f>
        <v>853.14599999999996</v>
      </c>
      <c r="K131">
        <v>43504</v>
      </c>
      <c r="L131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165</v>
      </c>
      <c r="B132" t="s">
        <v>41</v>
      </c>
      <c r="C132" t="s">
        <v>42</v>
      </c>
      <c r="D132" t="s">
        <v>27</v>
      </c>
      <c r="E132" t="s">
        <v>21</v>
      </c>
      <c r="F132" t="s">
        <v>45</v>
      </c>
      <c r="G132">
        <v>39.619999999999997</v>
      </c>
      <c r="H132">
        <v>7</v>
      </c>
      <c r="I132">
        <v>13.867000000000001</v>
      </c>
      <c r="J132" s="1">
        <f t="shared" si="2"/>
        <v>291.20699999999999</v>
      </c>
      <c r="K132">
        <v>43490</v>
      </c>
      <c r="L13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166</v>
      </c>
      <c r="B133" t="s">
        <v>18</v>
      </c>
      <c r="C133" t="s">
        <v>19</v>
      </c>
      <c r="D133" t="s">
        <v>20</v>
      </c>
      <c r="E133" t="s">
        <v>21</v>
      </c>
      <c r="F133" t="s">
        <v>35</v>
      </c>
      <c r="G133">
        <v>92.13</v>
      </c>
      <c r="H133">
        <v>6</v>
      </c>
      <c r="I133">
        <v>27.638999999999999</v>
      </c>
      <c r="J133" s="1">
        <f t="shared" si="2"/>
        <v>580.41899999999998</v>
      </c>
      <c r="K133">
        <v>43530</v>
      </c>
      <c r="L133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167</v>
      </c>
      <c r="B134" t="s">
        <v>41</v>
      </c>
      <c r="C134" t="s">
        <v>42</v>
      </c>
      <c r="D134" t="s">
        <v>27</v>
      </c>
      <c r="E134" t="s">
        <v>21</v>
      </c>
      <c r="F134" t="s">
        <v>35</v>
      </c>
      <c r="G134">
        <v>34.840000000000003</v>
      </c>
      <c r="H134">
        <v>4</v>
      </c>
      <c r="I134">
        <v>6.968</v>
      </c>
      <c r="J134" s="1">
        <f t="shared" si="2"/>
        <v>146.328</v>
      </c>
      <c r="K134">
        <v>43506</v>
      </c>
      <c r="L134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168</v>
      </c>
      <c r="B135" t="s">
        <v>41</v>
      </c>
      <c r="C135" t="s">
        <v>42</v>
      </c>
      <c r="D135" t="s">
        <v>20</v>
      </c>
      <c r="E135" t="s">
        <v>21</v>
      </c>
      <c r="F135" t="s">
        <v>28</v>
      </c>
      <c r="G135">
        <v>87.45</v>
      </c>
      <c r="H135">
        <v>6</v>
      </c>
      <c r="I135">
        <v>26.234999999999999</v>
      </c>
      <c r="J135" s="1">
        <f t="shared" si="2"/>
        <v>550.93500000000006</v>
      </c>
      <c r="K135">
        <v>43513</v>
      </c>
      <c r="L135">
        <v>0.61111111111111105</v>
      </c>
      <c r="M135" t="s">
        <v>32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169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 s="1">
        <f t="shared" si="2"/>
        <v>512.18999999999994</v>
      </c>
      <c r="K136">
        <v>43532</v>
      </c>
      <c r="L136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170</v>
      </c>
      <c r="B137" t="s">
        <v>25</v>
      </c>
      <c r="C137" t="s">
        <v>26</v>
      </c>
      <c r="D137" t="s">
        <v>27</v>
      </c>
      <c r="E137" t="s">
        <v>21</v>
      </c>
      <c r="F137" t="s">
        <v>45</v>
      </c>
      <c r="G137">
        <v>90.22</v>
      </c>
      <c r="H137">
        <v>3</v>
      </c>
      <c r="I137">
        <v>13.532999999999999</v>
      </c>
      <c r="J137" s="1">
        <f t="shared" si="2"/>
        <v>284.19299999999998</v>
      </c>
      <c r="K137">
        <v>43514</v>
      </c>
      <c r="L137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171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 s="1">
        <f t="shared" si="2"/>
        <v>138.12749999999997</v>
      </c>
      <c r="K138">
        <v>43483</v>
      </c>
      <c r="L138">
        <v>0.87430555555555556</v>
      </c>
      <c r="M138" t="s">
        <v>32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172</v>
      </c>
      <c r="B139" t="s">
        <v>18</v>
      </c>
      <c r="C139" t="s">
        <v>19</v>
      </c>
      <c r="D139" t="s">
        <v>20</v>
      </c>
      <c r="E139" t="s">
        <v>21</v>
      </c>
      <c r="F139" t="s">
        <v>31</v>
      </c>
      <c r="G139">
        <v>34.42</v>
      </c>
      <c r="H139">
        <v>6</v>
      </c>
      <c r="I139">
        <v>10.326000000000001</v>
      </c>
      <c r="J139" s="1">
        <f t="shared" si="2"/>
        <v>216.846</v>
      </c>
      <c r="K139">
        <v>43514</v>
      </c>
      <c r="L139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173</v>
      </c>
      <c r="B140" t="s">
        <v>41</v>
      </c>
      <c r="C140" t="s">
        <v>42</v>
      </c>
      <c r="D140" t="s">
        <v>27</v>
      </c>
      <c r="E140" t="s">
        <v>21</v>
      </c>
      <c r="F140" t="s">
        <v>35</v>
      </c>
      <c r="G140">
        <v>51.91</v>
      </c>
      <c r="H140">
        <v>10</v>
      </c>
      <c r="I140">
        <v>25.954999999999998</v>
      </c>
      <c r="J140" s="1">
        <f t="shared" si="2"/>
        <v>545.05499999999995</v>
      </c>
      <c r="K140">
        <v>43512</v>
      </c>
      <c r="L140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174</v>
      </c>
      <c r="B141" t="s">
        <v>18</v>
      </c>
      <c r="C141" t="s">
        <v>19</v>
      </c>
      <c r="D141" t="s">
        <v>27</v>
      </c>
      <c r="E141" t="s">
        <v>21</v>
      </c>
      <c r="F141" t="s">
        <v>35</v>
      </c>
      <c r="G141">
        <v>72.5</v>
      </c>
      <c r="H141">
        <v>8</v>
      </c>
      <c r="I141">
        <v>29</v>
      </c>
      <c r="J141" s="1">
        <f t="shared" si="2"/>
        <v>609</v>
      </c>
      <c r="K141">
        <v>43540</v>
      </c>
      <c r="L141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175</v>
      </c>
      <c r="B142" t="s">
        <v>25</v>
      </c>
      <c r="C142" t="s">
        <v>26</v>
      </c>
      <c r="D142" t="s">
        <v>20</v>
      </c>
      <c r="E142" t="s">
        <v>21</v>
      </c>
      <c r="F142" t="s">
        <v>35</v>
      </c>
      <c r="G142">
        <v>89.8</v>
      </c>
      <c r="H142">
        <v>10</v>
      </c>
      <c r="I142">
        <v>44.9</v>
      </c>
      <c r="J142" s="1">
        <f t="shared" si="2"/>
        <v>942.9</v>
      </c>
      <c r="K142">
        <v>43488</v>
      </c>
      <c r="L142">
        <v>0.54166666666666663</v>
      </c>
      <c r="M142" t="s">
        <v>32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176</v>
      </c>
      <c r="B143" t="s">
        <v>25</v>
      </c>
      <c r="C143" t="s">
        <v>26</v>
      </c>
      <c r="D143" t="s">
        <v>20</v>
      </c>
      <c r="E143" t="s">
        <v>177</v>
      </c>
      <c r="F143" t="s">
        <v>22</v>
      </c>
      <c r="G143">
        <v>90.5</v>
      </c>
      <c r="H143">
        <v>10</v>
      </c>
      <c r="I143">
        <v>45.25</v>
      </c>
      <c r="J143" s="1">
        <f t="shared" si="2"/>
        <v>950.25</v>
      </c>
      <c r="K143">
        <v>43490</v>
      </c>
      <c r="L143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 s="1">
        <f t="shared" si="2"/>
        <v>720.3</v>
      </c>
      <c r="K144">
        <v>43501</v>
      </c>
      <c r="L144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43</v>
      </c>
      <c r="G145">
        <v>30.41</v>
      </c>
      <c r="H145">
        <v>1</v>
      </c>
      <c r="I145">
        <v>1.5205</v>
      </c>
      <c r="J145" s="1">
        <f t="shared" si="2"/>
        <v>31.930499999999999</v>
      </c>
      <c r="K145">
        <v>43518</v>
      </c>
      <c r="L145">
        <v>0.44166666666666665</v>
      </c>
      <c r="M145" t="s">
        <v>32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31</v>
      </c>
      <c r="G146">
        <v>77.95</v>
      </c>
      <c r="H146">
        <v>6</v>
      </c>
      <c r="I146">
        <v>23.385000000000002</v>
      </c>
      <c r="J146" s="1">
        <f t="shared" si="2"/>
        <v>491.08500000000004</v>
      </c>
      <c r="K146">
        <v>43486</v>
      </c>
      <c r="L146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 s="1">
        <f t="shared" si="2"/>
        <v>291.43799999999999</v>
      </c>
      <c r="K147">
        <v>43532</v>
      </c>
      <c r="L147">
        <v>0.71597222222222223</v>
      </c>
      <c r="M147" t="s">
        <v>32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45</v>
      </c>
      <c r="G148">
        <v>30.14</v>
      </c>
      <c r="H148">
        <v>10</v>
      </c>
      <c r="I148">
        <v>15.07</v>
      </c>
      <c r="J148" s="1">
        <f t="shared" si="2"/>
        <v>316.46999999999997</v>
      </c>
      <c r="K148">
        <v>43506</v>
      </c>
      <c r="L148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177</v>
      </c>
      <c r="F149" t="s">
        <v>22</v>
      </c>
      <c r="G149">
        <v>66.14</v>
      </c>
      <c r="H149">
        <v>4</v>
      </c>
      <c r="I149">
        <v>13.228</v>
      </c>
      <c r="J149" s="1">
        <f t="shared" si="2"/>
        <v>277.78800000000001</v>
      </c>
      <c r="K149">
        <v>43543</v>
      </c>
      <c r="L149">
        <v>0.53194444444444444</v>
      </c>
      <c r="M149" t="s">
        <v>32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41</v>
      </c>
      <c r="C150" t="s">
        <v>42</v>
      </c>
      <c r="D150" t="s">
        <v>20</v>
      </c>
      <c r="E150" t="s">
        <v>177</v>
      </c>
      <c r="F150" t="s">
        <v>31</v>
      </c>
      <c r="G150">
        <v>71.86</v>
      </c>
      <c r="H150">
        <v>8</v>
      </c>
      <c r="I150">
        <v>28.744</v>
      </c>
      <c r="J150" s="1">
        <f t="shared" si="2"/>
        <v>603.62400000000002</v>
      </c>
      <c r="K150">
        <v>43530</v>
      </c>
      <c r="L150">
        <v>0.62986111111111109</v>
      </c>
      <c r="M150" t="s">
        <v>32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177</v>
      </c>
      <c r="F151" t="s">
        <v>22</v>
      </c>
      <c r="G151">
        <v>32.46</v>
      </c>
      <c r="H151">
        <v>8</v>
      </c>
      <c r="I151">
        <v>12.984</v>
      </c>
      <c r="J151" s="1">
        <f t="shared" si="2"/>
        <v>272.66399999999999</v>
      </c>
      <c r="K151">
        <v>43551</v>
      </c>
      <c r="L151">
        <v>0.57500000000000007</v>
      </c>
      <c r="M151" t="s">
        <v>32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41</v>
      </c>
      <c r="C152" t="s">
        <v>42</v>
      </c>
      <c r="D152" t="s">
        <v>20</v>
      </c>
      <c r="E152" t="s">
        <v>21</v>
      </c>
      <c r="F152" t="s">
        <v>45</v>
      </c>
      <c r="G152">
        <v>91.54</v>
      </c>
      <c r="H152">
        <v>4</v>
      </c>
      <c r="I152">
        <v>18.308</v>
      </c>
      <c r="J152" s="1">
        <f t="shared" si="2"/>
        <v>384.46800000000002</v>
      </c>
      <c r="K152">
        <v>43547</v>
      </c>
      <c r="L152">
        <v>0.80555555555555547</v>
      </c>
      <c r="M152" t="s">
        <v>32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177</v>
      </c>
      <c r="F153" t="s">
        <v>35</v>
      </c>
      <c r="G153">
        <v>34.56</v>
      </c>
      <c r="H153">
        <v>7</v>
      </c>
      <c r="I153">
        <v>12.096</v>
      </c>
      <c r="J153" s="1">
        <f t="shared" si="2"/>
        <v>254.01600000000002</v>
      </c>
      <c r="K153">
        <v>43535</v>
      </c>
      <c r="L153">
        <v>0.67152777777777783</v>
      </c>
      <c r="M153" t="s">
        <v>32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177</v>
      </c>
      <c r="F154" t="s">
        <v>45</v>
      </c>
      <c r="G154">
        <v>83.24</v>
      </c>
      <c r="H154">
        <v>9</v>
      </c>
      <c r="I154">
        <v>37.457999999999998</v>
      </c>
      <c r="J154" s="1">
        <f t="shared" si="2"/>
        <v>786.61799999999994</v>
      </c>
      <c r="K154">
        <v>43494</v>
      </c>
      <c r="L154">
        <v>0.49722222222222223</v>
      </c>
      <c r="M154" t="s">
        <v>32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43</v>
      </c>
      <c r="G155">
        <v>16.48</v>
      </c>
      <c r="H155">
        <v>6</v>
      </c>
      <c r="I155">
        <v>4.944</v>
      </c>
      <c r="J155" s="1">
        <f t="shared" si="2"/>
        <v>103.824</v>
      </c>
      <c r="K155">
        <v>43503</v>
      </c>
      <c r="L155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35</v>
      </c>
      <c r="G156">
        <v>80.97</v>
      </c>
      <c r="H156">
        <v>8</v>
      </c>
      <c r="I156">
        <v>32.387999999999998</v>
      </c>
      <c r="J156" s="1">
        <f t="shared" si="2"/>
        <v>680.14800000000002</v>
      </c>
      <c r="K156">
        <v>43493</v>
      </c>
      <c r="L156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177</v>
      </c>
      <c r="F157" t="s">
        <v>43</v>
      </c>
      <c r="G157">
        <v>92.29</v>
      </c>
      <c r="H157">
        <v>5</v>
      </c>
      <c r="I157">
        <v>23.072500000000002</v>
      </c>
      <c r="J157" s="1">
        <f t="shared" si="2"/>
        <v>484.52250000000004</v>
      </c>
      <c r="K157">
        <v>43516</v>
      </c>
      <c r="L157">
        <v>0.66319444444444442</v>
      </c>
      <c r="M157" t="s">
        <v>32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41</v>
      </c>
      <c r="C158" t="s">
        <v>42</v>
      </c>
      <c r="D158" t="s">
        <v>20</v>
      </c>
      <c r="E158" t="s">
        <v>177</v>
      </c>
      <c r="F158" t="s">
        <v>28</v>
      </c>
      <c r="G158">
        <v>72.17</v>
      </c>
      <c r="H158">
        <v>1</v>
      </c>
      <c r="I158">
        <v>3.6084999999999998</v>
      </c>
      <c r="J158" s="1">
        <f t="shared" si="2"/>
        <v>75.778500000000008</v>
      </c>
      <c r="K158">
        <v>43469</v>
      </c>
      <c r="L158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41</v>
      </c>
      <c r="C159" t="s">
        <v>42</v>
      </c>
      <c r="D159" t="s">
        <v>27</v>
      </c>
      <c r="E159" t="s">
        <v>177</v>
      </c>
      <c r="F159" t="s">
        <v>31</v>
      </c>
      <c r="G159">
        <v>50.28</v>
      </c>
      <c r="H159">
        <v>5</v>
      </c>
      <c r="I159">
        <v>12.57</v>
      </c>
      <c r="J159" s="1">
        <f t="shared" si="2"/>
        <v>263.97000000000003</v>
      </c>
      <c r="K159">
        <v>43531</v>
      </c>
      <c r="L159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41</v>
      </c>
      <c r="C160" t="s">
        <v>42</v>
      </c>
      <c r="D160" t="s">
        <v>20</v>
      </c>
      <c r="E160" t="s">
        <v>177</v>
      </c>
      <c r="F160" t="s">
        <v>22</v>
      </c>
      <c r="G160">
        <v>97.22</v>
      </c>
      <c r="H160">
        <v>9</v>
      </c>
      <c r="I160">
        <v>43.749000000000002</v>
      </c>
      <c r="J160" s="1">
        <f t="shared" si="2"/>
        <v>918.72900000000004</v>
      </c>
      <c r="K160">
        <v>43554</v>
      </c>
      <c r="L160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41</v>
      </c>
      <c r="C161" t="s">
        <v>42</v>
      </c>
      <c r="D161" t="s">
        <v>27</v>
      </c>
      <c r="E161" t="s">
        <v>177</v>
      </c>
      <c r="F161" t="s">
        <v>35</v>
      </c>
      <c r="G161">
        <v>93.39</v>
      </c>
      <c r="H161">
        <v>6</v>
      </c>
      <c r="I161">
        <v>28.016999999999999</v>
      </c>
      <c r="J161" s="1">
        <f t="shared" si="2"/>
        <v>588.35700000000008</v>
      </c>
      <c r="K161">
        <v>43551</v>
      </c>
      <c r="L161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43</v>
      </c>
      <c r="G162">
        <v>43.18</v>
      </c>
      <c r="H162">
        <v>8</v>
      </c>
      <c r="I162">
        <v>17.271999999999998</v>
      </c>
      <c r="J162" s="1">
        <f t="shared" si="2"/>
        <v>362.71199999999999</v>
      </c>
      <c r="K162">
        <v>43484</v>
      </c>
      <c r="L162">
        <v>0.81874999999999998</v>
      </c>
      <c r="M162" t="s">
        <v>32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177</v>
      </c>
      <c r="F163" t="s">
        <v>35</v>
      </c>
      <c r="G163">
        <v>63.69</v>
      </c>
      <c r="H163">
        <v>1</v>
      </c>
      <c r="I163">
        <v>3.1844999999999999</v>
      </c>
      <c r="J163" s="1">
        <f t="shared" si="2"/>
        <v>66.874499999999998</v>
      </c>
      <c r="K163">
        <v>43521</v>
      </c>
      <c r="L163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177</v>
      </c>
      <c r="F164" t="s">
        <v>43</v>
      </c>
      <c r="G164">
        <v>45.79</v>
      </c>
      <c r="H164">
        <v>7</v>
      </c>
      <c r="I164">
        <v>16.026499999999999</v>
      </c>
      <c r="J164" s="1">
        <f t="shared" si="2"/>
        <v>336.55649999999997</v>
      </c>
      <c r="K164">
        <v>43537</v>
      </c>
      <c r="L164">
        <v>0.8222222222222223</v>
      </c>
      <c r="M164" t="s">
        <v>32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177</v>
      </c>
      <c r="F165" t="s">
        <v>35</v>
      </c>
      <c r="G165">
        <v>76.400000000000006</v>
      </c>
      <c r="H165">
        <v>2</v>
      </c>
      <c r="I165">
        <v>7.64</v>
      </c>
      <c r="J165" s="1">
        <f t="shared" si="2"/>
        <v>160.44</v>
      </c>
      <c r="K165">
        <v>43495</v>
      </c>
      <c r="L165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41</v>
      </c>
      <c r="C166" t="s">
        <v>42</v>
      </c>
      <c r="D166" t="s">
        <v>27</v>
      </c>
      <c r="E166" t="s">
        <v>177</v>
      </c>
      <c r="F166" t="s">
        <v>43</v>
      </c>
      <c r="G166">
        <v>39.9</v>
      </c>
      <c r="H166">
        <v>10</v>
      </c>
      <c r="I166">
        <v>19.95</v>
      </c>
      <c r="J166" s="1">
        <f t="shared" si="2"/>
        <v>418.95</v>
      </c>
      <c r="K166">
        <v>43516</v>
      </c>
      <c r="L166">
        <v>0.64166666666666672</v>
      </c>
      <c r="M166" t="s">
        <v>32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41</v>
      </c>
      <c r="C167" t="s">
        <v>42</v>
      </c>
      <c r="D167" t="s">
        <v>20</v>
      </c>
      <c r="E167" t="s">
        <v>177</v>
      </c>
      <c r="F167" t="s">
        <v>22</v>
      </c>
      <c r="G167">
        <v>42.57</v>
      </c>
      <c r="H167">
        <v>8</v>
      </c>
      <c r="I167">
        <v>17.027999999999999</v>
      </c>
      <c r="J167" s="1">
        <f t="shared" si="2"/>
        <v>357.58800000000002</v>
      </c>
      <c r="K167">
        <v>43521</v>
      </c>
      <c r="L167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177</v>
      </c>
      <c r="F168" t="s">
        <v>31</v>
      </c>
      <c r="G168">
        <v>95.58</v>
      </c>
      <c r="H168">
        <v>10</v>
      </c>
      <c r="I168">
        <v>47.79</v>
      </c>
      <c r="J168" s="1">
        <f t="shared" si="2"/>
        <v>1003.5899999999999</v>
      </c>
      <c r="K168">
        <v>43481</v>
      </c>
      <c r="L168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177</v>
      </c>
      <c r="F169" t="s">
        <v>45</v>
      </c>
      <c r="G169">
        <v>98.98</v>
      </c>
      <c r="H169">
        <v>10</v>
      </c>
      <c r="I169">
        <v>49.49</v>
      </c>
      <c r="J169" s="1">
        <f t="shared" si="2"/>
        <v>1039.29</v>
      </c>
      <c r="K169">
        <v>43504</v>
      </c>
      <c r="L169">
        <v>0.68055555555555547</v>
      </c>
      <c r="M169" t="s">
        <v>32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177</v>
      </c>
      <c r="F170" t="s">
        <v>43</v>
      </c>
      <c r="G170">
        <v>51.28</v>
      </c>
      <c r="H170">
        <v>6</v>
      </c>
      <c r="I170">
        <v>15.384</v>
      </c>
      <c r="J170" s="1">
        <f t="shared" si="2"/>
        <v>323.06400000000002</v>
      </c>
      <c r="K170">
        <v>43484</v>
      </c>
      <c r="L170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177</v>
      </c>
      <c r="F171" t="s">
        <v>35</v>
      </c>
      <c r="G171">
        <v>69.52</v>
      </c>
      <c r="H171">
        <v>7</v>
      </c>
      <c r="I171">
        <v>24.332000000000001</v>
      </c>
      <c r="J171" s="1">
        <f t="shared" si="2"/>
        <v>510.97199999999998</v>
      </c>
      <c r="K171">
        <v>43497</v>
      </c>
      <c r="L171">
        <v>0.63194444444444442</v>
      </c>
      <c r="M171" t="s">
        <v>32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177</v>
      </c>
      <c r="F172" t="s">
        <v>22</v>
      </c>
      <c r="G172">
        <v>70.010000000000005</v>
      </c>
      <c r="H172">
        <v>5</v>
      </c>
      <c r="I172">
        <v>17.502500000000001</v>
      </c>
      <c r="J172" s="1">
        <f t="shared" si="2"/>
        <v>367.55250000000001</v>
      </c>
      <c r="K172">
        <v>43468</v>
      </c>
      <c r="L17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41</v>
      </c>
      <c r="C173" t="s">
        <v>42</v>
      </c>
      <c r="D173" t="s">
        <v>20</v>
      </c>
      <c r="E173" t="s">
        <v>177</v>
      </c>
      <c r="F173" t="s">
        <v>43</v>
      </c>
      <c r="G173">
        <v>80.05</v>
      </c>
      <c r="H173">
        <v>5</v>
      </c>
      <c r="I173">
        <v>20.012499999999999</v>
      </c>
      <c r="J173" s="1">
        <f t="shared" si="2"/>
        <v>420.26249999999999</v>
      </c>
      <c r="K173">
        <v>43491</v>
      </c>
      <c r="L173">
        <v>0.53125</v>
      </c>
      <c r="M173" t="s">
        <v>32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177</v>
      </c>
      <c r="F174" t="s">
        <v>28</v>
      </c>
      <c r="G174">
        <v>20.85</v>
      </c>
      <c r="H174">
        <v>8</v>
      </c>
      <c r="I174">
        <v>8.34</v>
      </c>
      <c r="J174" s="1">
        <f t="shared" si="2"/>
        <v>175.14000000000001</v>
      </c>
      <c r="K174">
        <v>43527</v>
      </c>
      <c r="L174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41</v>
      </c>
      <c r="C175" t="s">
        <v>42</v>
      </c>
      <c r="D175" t="s">
        <v>20</v>
      </c>
      <c r="E175" t="s">
        <v>177</v>
      </c>
      <c r="F175" t="s">
        <v>28</v>
      </c>
      <c r="G175">
        <v>52.89</v>
      </c>
      <c r="H175">
        <v>6</v>
      </c>
      <c r="I175">
        <v>15.867000000000001</v>
      </c>
      <c r="J175" s="1">
        <f t="shared" si="2"/>
        <v>333.20700000000005</v>
      </c>
      <c r="K175">
        <v>43484</v>
      </c>
      <c r="L175">
        <v>0.7319444444444444</v>
      </c>
      <c r="M175" t="s">
        <v>32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41</v>
      </c>
      <c r="C176" t="s">
        <v>42</v>
      </c>
      <c r="D176" t="s">
        <v>27</v>
      </c>
      <c r="E176" t="s">
        <v>177</v>
      </c>
      <c r="F176" t="s">
        <v>43</v>
      </c>
      <c r="G176">
        <v>19.79</v>
      </c>
      <c r="H176">
        <v>8</v>
      </c>
      <c r="I176">
        <v>7.9160000000000004</v>
      </c>
      <c r="J176" s="1">
        <f t="shared" si="2"/>
        <v>166.23599999999999</v>
      </c>
      <c r="K176">
        <v>43483</v>
      </c>
      <c r="L176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177</v>
      </c>
      <c r="F177" t="s">
        <v>31</v>
      </c>
      <c r="G177">
        <v>33.840000000000003</v>
      </c>
      <c r="H177">
        <v>9</v>
      </c>
      <c r="I177">
        <v>15.228</v>
      </c>
      <c r="J177" s="1">
        <f t="shared" si="2"/>
        <v>319.78800000000007</v>
      </c>
      <c r="K177">
        <v>43545</v>
      </c>
      <c r="L177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177</v>
      </c>
      <c r="F178" t="s">
        <v>43</v>
      </c>
      <c r="G178">
        <v>22.17</v>
      </c>
      <c r="H178">
        <v>8</v>
      </c>
      <c r="I178">
        <v>8.8680000000000003</v>
      </c>
      <c r="J178" s="1">
        <f t="shared" si="2"/>
        <v>186.22800000000001</v>
      </c>
      <c r="K178">
        <v>43527</v>
      </c>
      <c r="L178">
        <v>0.7090277777777777</v>
      </c>
      <c r="M178" t="s">
        <v>32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45</v>
      </c>
      <c r="G179">
        <v>22.51</v>
      </c>
      <c r="H179">
        <v>7</v>
      </c>
      <c r="I179">
        <v>7.8784999999999998</v>
      </c>
      <c r="J179" s="1">
        <f t="shared" si="2"/>
        <v>165.44850000000002</v>
      </c>
      <c r="K179">
        <v>43509</v>
      </c>
      <c r="L179">
        <v>0.4513888888888889</v>
      </c>
      <c r="M179" t="s">
        <v>32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177</v>
      </c>
      <c r="F180" t="s">
        <v>43</v>
      </c>
      <c r="G180">
        <v>73.88</v>
      </c>
      <c r="H180">
        <v>6</v>
      </c>
      <c r="I180">
        <v>22.164000000000001</v>
      </c>
      <c r="J180" s="1">
        <f t="shared" si="2"/>
        <v>465.44399999999996</v>
      </c>
      <c r="K180">
        <v>43547</v>
      </c>
      <c r="L180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177</v>
      </c>
      <c r="F181" t="s">
        <v>22</v>
      </c>
      <c r="G181">
        <v>86.8</v>
      </c>
      <c r="H181">
        <v>3</v>
      </c>
      <c r="I181">
        <v>13.02</v>
      </c>
      <c r="J181" s="1">
        <f t="shared" si="2"/>
        <v>273.41999999999996</v>
      </c>
      <c r="K181">
        <v>43493</v>
      </c>
      <c r="L181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177</v>
      </c>
      <c r="F182" t="s">
        <v>45</v>
      </c>
      <c r="G182">
        <v>64.260000000000005</v>
      </c>
      <c r="H182">
        <v>7</v>
      </c>
      <c r="I182">
        <v>22.491</v>
      </c>
      <c r="J182" s="1">
        <f t="shared" si="2"/>
        <v>472.31100000000004</v>
      </c>
      <c r="K182">
        <v>43505</v>
      </c>
      <c r="L18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177</v>
      </c>
      <c r="F183" t="s">
        <v>43</v>
      </c>
      <c r="G183">
        <v>38.47</v>
      </c>
      <c r="H183">
        <v>8</v>
      </c>
      <c r="I183">
        <v>15.388</v>
      </c>
      <c r="J183" s="1">
        <f t="shared" si="2"/>
        <v>323.14799999999997</v>
      </c>
      <c r="K183">
        <v>43488</v>
      </c>
      <c r="L183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177</v>
      </c>
      <c r="F184" t="s">
        <v>35</v>
      </c>
      <c r="G184">
        <v>15.5</v>
      </c>
      <c r="H184">
        <v>10</v>
      </c>
      <c r="I184">
        <v>7.75</v>
      </c>
      <c r="J184" s="1">
        <f t="shared" si="2"/>
        <v>162.75</v>
      </c>
      <c r="K184">
        <v>43547</v>
      </c>
      <c r="L184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177</v>
      </c>
      <c r="F185" t="s">
        <v>22</v>
      </c>
      <c r="G185">
        <v>34.31</v>
      </c>
      <c r="H185">
        <v>8</v>
      </c>
      <c r="I185">
        <v>13.724</v>
      </c>
      <c r="J185" s="1">
        <f t="shared" si="2"/>
        <v>288.20400000000001</v>
      </c>
      <c r="K185">
        <v>43490</v>
      </c>
      <c r="L185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35</v>
      </c>
      <c r="G186">
        <v>12.34</v>
      </c>
      <c r="H186">
        <v>7</v>
      </c>
      <c r="I186">
        <v>4.319</v>
      </c>
      <c r="J186" s="1">
        <f t="shared" si="2"/>
        <v>90.698999999999998</v>
      </c>
      <c r="K186">
        <v>43528</v>
      </c>
      <c r="L186">
        <v>0.47152777777777777</v>
      </c>
      <c r="M186" t="s">
        <v>32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41</v>
      </c>
      <c r="C187" t="s">
        <v>42</v>
      </c>
      <c r="D187" t="s">
        <v>20</v>
      </c>
      <c r="E187" t="s">
        <v>177</v>
      </c>
      <c r="F187" t="s">
        <v>43</v>
      </c>
      <c r="G187">
        <v>18.079999999999998</v>
      </c>
      <c r="H187">
        <v>3</v>
      </c>
      <c r="I187">
        <v>2.7120000000000002</v>
      </c>
      <c r="J187" s="1">
        <f t="shared" si="2"/>
        <v>56.951999999999998</v>
      </c>
      <c r="K187">
        <v>43529</v>
      </c>
      <c r="L187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41</v>
      </c>
      <c r="C188" t="s">
        <v>42</v>
      </c>
      <c r="D188" t="s">
        <v>20</v>
      </c>
      <c r="E188" t="s">
        <v>21</v>
      </c>
      <c r="F188" t="s">
        <v>31</v>
      </c>
      <c r="G188">
        <v>94.49</v>
      </c>
      <c r="H188">
        <v>8</v>
      </c>
      <c r="I188">
        <v>37.795999999999999</v>
      </c>
      <c r="J188" s="1">
        <f t="shared" si="2"/>
        <v>793.71600000000001</v>
      </c>
      <c r="K188">
        <v>43527</v>
      </c>
      <c r="L188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41</v>
      </c>
      <c r="C189" t="s">
        <v>42</v>
      </c>
      <c r="D189" t="s">
        <v>20</v>
      </c>
      <c r="E189" t="s">
        <v>177</v>
      </c>
      <c r="F189" t="s">
        <v>31</v>
      </c>
      <c r="G189">
        <v>46.47</v>
      </c>
      <c r="H189">
        <v>4</v>
      </c>
      <c r="I189">
        <v>9.2940000000000005</v>
      </c>
      <c r="J189" s="1">
        <f t="shared" si="2"/>
        <v>195.17400000000001</v>
      </c>
      <c r="K189">
        <v>43504</v>
      </c>
      <c r="L189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177</v>
      </c>
      <c r="F190" t="s">
        <v>31</v>
      </c>
      <c r="G190">
        <v>74.069999999999993</v>
      </c>
      <c r="H190">
        <v>1</v>
      </c>
      <c r="I190">
        <v>3.7035</v>
      </c>
      <c r="J190" s="1">
        <f t="shared" si="2"/>
        <v>77.773499999999999</v>
      </c>
      <c r="K190">
        <v>43506</v>
      </c>
      <c r="L190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31</v>
      </c>
      <c r="G191">
        <v>69.81</v>
      </c>
      <c r="H191">
        <v>4</v>
      </c>
      <c r="I191">
        <v>13.962</v>
      </c>
      <c r="J191" s="1">
        <f t="shared" si="2"/>
        <v>293.202</v>
      </c>
      <c r="K191">
        <v>43493</v>
      </c>
      <c r="L191">
        <v>0.86805555555555547</v>
      </c>
      <c r="M191" t="s">
        <v>32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41</v>
      </c>
      <c r="C192" t="s">
        <v>42</v>
      </c>
      <c r="D192" t="s">
        <v>27</v>
      </c>
      <c r="E192" t="s">
        <v>21</v>
      </c>
      <c r="F192" t="s">
        <v>31</v>
      </c>
      <c r="G192">
        <v>77.040000000000006</v>
      </c>
      <c r="H192">
        <v>3</v>
      </c>
      <c r="I192">
        <v>11.555999999999999</v>
      </c>
      <c r="J192" s="1">
        <f t="shared" si="2"/>
        <v>242.67600000000002</v>
      </c>
      <c r="K192">
        <v>43507</v>
      </c>
      <c r="L192">
        <v>0.44375000000000003</v>
      </c>
      <c r="M192" t="s">
        <v>32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41</v>
      </c>
      <c r="C193" t="s">
        <v>42</v>
      </c>
      <c r="D193" t="s">
        <v>27</v>
      </c>
      <c r="E193" t="s">
        <v>21</v>
      </c>
      <c r="F193" t="s">
        <v>45</v>
      </c>
      <c r="G193">
        <v>73.52</v>
      </c>
      <c r="H193">
        <v>2</v>
      </c>
      <c r="I193">
        <v>7.3520000000000003</v>
      </c>
      <c r="J193" s="1">
        <f t="shared" si="2"/>
        <v>154.392</v>
      </c>
      <c r="K193">
        <v>43480</v>
      </c>
      <c r="L193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43</v>
      </c>
      <c r="G194">
        <v>87.8</v>
      </c>
      <c r="H194">
        <v>9</v>
      </c>
      <c r="I194">
        <v>39.51</v>
      </c>
      <c r="J194" s="1">
        <f t="shared" si="2"/>
        <v>829.70999999999992</v>
      </c>
      <c r="K194">
        <v>43540</v>
      </c>
      <c r="L194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41</v>
      </c>
      <c r="C195" t="s">
        <v>42</v>
      </c>
      <c r="D195" t="s">
        <v>27</v>
      </c>
      <c r="E195" t="s">
        <v>177</v>
      </c>
      <c r="F195" t="s">
        <v>31</v>
      </c>
      <c r="G195">
        <v>25.55</v>
      </c>
      <c r="H195">
        <v>4</v>
      </c>
      <c r="I195">
        <v>5.1100000000000003</v>
      </c>
      <c r="J195" s="1">
        <f t="shared" ref="J195:J258" si="3">G195*H195+I195</f>
        <v>107.31</v>
      </c>
      <c r="K195">
        <v>43491</v>
      </c>
      <c r="L195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177</v>
      </c>
      <c r="F196" t="s">
        <v>28</v>
      </c>
      <c r="G196">
        <v>32.71</v>
      </c>
      <c r="H196">
        <v>5</v>
      </c>
      <c r="I196">
        <v>8.1775000000000002</v>
      </c>
      <c r="J196" s="1">
        <f t="shared" si="3"/>
        <v>171.72750000000002</v>
      </c>
      <c r="K196">
        <v>43543</v>
      </c>
      <c r="L196">
        <v>0.47916666666666669</v>
      </c>
      <c r="M196" t="s">
        <v>32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45</v>
      </c>
      <c r="G197">
        <v>74.290000000000006</v>
      </c>
      <c r="H197">
        <v>1</v>
      </c>
      <c r="I197">
        <v>3.7145000000000001</v>
      </c>
      <c r="J197" s="1">
        <f t="shared" si="3"/>
        <v>78.004500000000007</v>
      </c>
      <c r="K197">
        <v>43478</v>
      </c>
      <c r="L197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177</v>
      </c>
      <c r="F198" t="s">
        <v>22</v>
      </c>
      <c r="G198">
        <v>43.7</v>
      </c>
      <c r="H198">
        <v>2</v>
      </c>
      <c r="I198">
        <v>4.37</v>
      </c>
      <c r="J198" s="1">
        <f t="shared" si="3"/>
        <v>91.77000000000001</v>
      </c>
      <c r="K198">
        <v>43550</v>
      </c>
      <c r="L198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31</v>
      </c>
      <c r="G199">
        <v>25.29</v>
      </c>
      <c r="H199">
        <v>1</v>
      </c>
      <c r="I199">
        <v>1.2645</v>
      </c>
      <c r="J199" s="1">
        <f t="shared" si="3"/>
        <v>26.554499999999997</v>
      </c>
      <c r="K199">
        <v>43547</v>
      </c>
      <c r="L199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177</v>
      </c>
      <c r="F200" t="s">
        <v>22</v>
      </c>
      <c r="G200">
        <v>41.5</v>
      </c>
      <c r="H200">
        <v>4</v>
      </c>
      <c r="I200">
        <v>8.3000000000000007</v>
      </c>
      <c r="J200" s="1">
        <f t="shared" si="3"/>
        <v>174.3</v>
      </c>
      <c r="K200">
        <v>43536</v>
      </c>
      <c r="L200">
        <v>0.83194444444444438</v>
      </c>
      <c r="M200" t="s">
        <v>32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43</v>
      </c>
      <c r="G201">
        <v>71.39</v>
      </c>
      <c r="H201">
        <v>5</v>
      </c>
      <c r="I201">
        <v>17.8475</v>
      </c>
      <c r="J201" s="1">
        <f t="shared" si="3"/>
        <v>374.79750000000001</v>
      </c>
      <c r="K201">
        <v>43513</v>
      </c>
      <c r="L201">
        <v>0.83124999999999993</v>
      </c>
      <c r="M201" t="s">
        <v>32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35</v>
      </c>
      <c r="G202">
        <v>19.149999999999999</v>
      </c>
      <c r="H202">
        <v>6</v>
      </c>
      <c r="I202">
        <v>5.7450000000000001</v>
      </c>
      <c r="J202" s="1">
        <f t="shared" si="3"/>
        <v>120.645</v>
      </c>
      <c r="K202">
        <v>43494</v>
      </c>
      <c r="L202">
        <v>0.41736111111111113</v>
      </c>
      <c r="M202" t="s">
        <v>32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41</v>
      </c>
      <c r="C203" t="s">
        <v>42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 s="1">
        <f t="shared" si="3"/>
        <v>241.458</v>
      </c>
      <c r="K203">
        <v>43539</v>
      </c>
      <c r="L203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177</v>
      </c>
      <c r="F204" t="s">
        <v>28</v>
      </c>
      <c r="G204">
        <v>61.41</v>
      </c>
      <c r="H204">
        <v>7</v>
      </c>
      <c r="I204">
        <v>21.493500000000001</v>
      </c>
      <c r="J204" s="1">
        <f t="shared" si="3"/>
        <v>451.36349999999999</v>
      </c>
      <c r="K204">
        <v>43479</v>
      </c>
      <c r="L204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41</v>
      </c>
      <c r="C205" t="s">
        <v>42</v>
      </c>
      <c r="D205" t="s">
        <v>20</v>
      </c>
      <c r="E205" t="s">
        <v>177</v>
      </c>
      <c r="F205" t="s">
        <v>22</v>
      </c>
      <c r="G205">
        <v>25.9</v>
      </c>
      <c r="H205">
        <v>10</v>
      </c>
      <c r="I205">
        <v>12.95</v>
      </c>
      <c r="J205" s="1">
        <f t="shared" si="3"/>
        <v>271.95</v>
      </c>
      <c r="K205">
        <v>43502</v>
      </c>
      <c r="L205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41</v>
      </c>
      <c r="C206" t="s">
        <v>42</v>
      </c>
      <c r="D206" t="s">
        <v>20</v>
      </c>
      <c r="E206" t="s">
        <v>177</v>
      </c>
      <c r="F206" t="s">
        <v>31</v>
      </c>
      <c r="G206">
        <v>17.77</v>
      </c>
      <c r="H206">
        <v>5</v>
      </c>
      <c r="I206">
        <v>4.4424999999999999</v>
      </c>
      <c r="J206" s="1">
        <f t="shared" si="3"/>
        <v>93.29249999999999</v>
      </c>
      <c r="K206">
        <v>43511</v>
      </c>
      <c r="L206">
        <v>0.52916666666666667</v>
      </c>
      <c r="M206" t="s">
        <v>32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 s="1">
        <f t="shared" si="3"/>
        <v>217.6335</v>
      </c>
      <c r="K207">
        <v>43468</v>
      </c>
      <c r="L207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 s="1">
        <f t="shared" si="3"/>
        <v>629.84249999999997</v>
      </c>
      <c r="K208">
        <v>43469</v>
      </c>
      <c r="L208">
        <v>0.7631944444444444</v>
      </c>
      <c r="M208" t="s">
        <v>32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31</v>
      </c>
      <c r="G209">
        <v>28.53</v>
      </c>
      <c r="H209">
        <v>10</v>
      </c>
      <c r="I209">
        <v>14.265000000000001</v>
      </c>
      <c r="J209" s="1">
        <f t="shared" si="3"/>
        <v>299.565</v>
      </c>
      <c r="K209">
        <v>43542</v>
      </c>
      <c r="L209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41</v>
      </c>
      <c r="C210" t="s">
        <v>42</v>
      </c>
      <c r="D210" t="s">
        <v>27</v>
      </c>
      <c r="E210" t="s">
        <v>21</v>
      </c>
      <c r="F210" t="s">
        <v>45</v>
      </c>
      <c r="G210">
        <v>30.37</v>
      </c>
      <c r="H210">
        <v>3</v>
      </c>
      <c r="I210">
        <v>4.5555000000000003</v>
      </c>
      <c r="J210" s="1">
        <f t="shared" si="3"/>
        <v>95.665499999999994</v>
      </c>
      <c r="K210">
        <v>43552</v>
      </c>
      <c r="L210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41</v>
      </c>
      <c r="C211" t="s">
        <v>42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 s="1">
        <f t="shared" si="3"/>
        <v>942.44850000000008</v>
      </c>
      <c r="K211">
        <v>43526</v>
      </c>
      <c r="L211">
        <v>0.8208333333333333</v>
      </c>
      <c r="M211" t="s">
        <v>32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177</v>
      </c>
      <c r="F212" t="s">
        <v>28</v>
      </c>
      <c r="G212">
        <v>26.23</v>
      </c>
      <c r="H212">
        <v>9</v>
      </c>
      <c r="I212">
        <v>11.8035</v>
      </c>
      <c r="J212" s="1">
        <f t="shared" si="3"/>
        <v>247.87349999999998</v>
      </c>
      <c r="K212">
        <v>43490</v>
      </c>
      <c r="L21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43</v>
      </c>
      <c r="G213">
        <v>93.26</v>
      </c>
      <c r="H213">
        <v>9</v>
      </c>
      <c r="I213">
        <v>41.966999999999999</v>
      </c>
      <c r="J213" s="1">
        <f t="shared" si="3"/>
        <v>881.30700000000002</v>
      </c>
      <c r="K213">
        <v>43481</v>
      </c>
      <c r="L213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41</v>
      </c>
      <c r="C214" t="s">
        <v>42</v>
      </c>
      <c r="D214" t="s">
        <v>27</v>
      </c>
      <c r="E214" t="s">
        <v>177</v>
      </c>
      <c r="F214" t="s">
        <v>31</v>
      </c>
      <c r="G214">
        <v>92.36</v>
      </c>
      <c r="H214">
        <v>5</v>
      </c>
      <c r="I214">
        <v>23.09</v>
      </c>
      <c r="J214" s="1">
        <f t="shared" si="3"/>
        <v>484.89</v>
      </c>
      <c r="K214">
        <v>43544</v>
      </c>
      <c r="L214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41</v>
      </c>
      <c r="C215" t="s">
        <v>42</v>
      </c>
      <c r="D215" t="s">
        <v>27</v>
      </c>
      <c r="E215" t="s">
        <v>177</v>
      </c>
      <c r="F215" t="s">
        <v>35</v>
      </c>
      <c r="G215">
        <v>46.42</v>
      </c>
      <c r="H215">
        <v>3</v>
      </c>
      <c r="I215">
        <v>6.9630000000000001</v>
      </c>
      <c r="J215" s="1">
        <f t="shared" si="3"/>
        <v>146.22299999999998</v>
      </c>
      <c r="K215">
        <v>43469</v>
      </c>
      <c r="L215">
        <v>0.55833333333333335</v>
      </c>
      <c r="M215" t="s">
        <v>32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41</v>
      </c>
      <c r="C216" t="s">
        <v>42</v>
      </c>
      <c r="D216" t="s">
        <v>20</v>
      </c>
      <c r="E216" t="s">
        <v>21</v>
      </c>
      <c r="F216" t="s">
        <v>35</v>
      </c>
      <c r="G216">
        <v>29.61</v>
      </c>
      <c r="H216">
        <v>7</v>
      </c>
      <c r="I216">
        <v>10.3635</v>
      </c>
      <c r="J216" s="1">
        <f t="shared" si="3"/>
        <v>217.63349999999997</v>
      </c>
      <c r="K216">
        <v>43535</v>
      </c>
      <c r="L216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177</v>
      </c>
      <c r="F217" t="s">
        <v>31</v>
      </c>
      <c r="G217">
        <v>18.28</v>
      </c>
      <c r="H217">
        <v>1</v>
      </c>
      <c r="I217">
        <v>0.91400000000000003</v>
      </c>
      <c r="J217" s="1">
        <f t="shared" si="3"/>
        <v>19.194000000000003</v>
      </c>
      <c r="K217">
        <v>43546</v>
      </c>
      <c r="L217">
        <v>0.62847222222222221</v>
      </c>
      <c r="M217" t="s">
        <v>32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41</v>
      </c>
      <c r="C218" t="s">
        <v>42</v>
      </c>
      <c r="D218" t="s">
        <v>27</v>
      </c>
      <c r="E218" t="s">
        <v>21</v>
      </c>
      <c r="F218" t="s">
        <v>35</v>
      </c>
      <c r="G218">
        <v>24.77</v>
      </c>
      <c r="H218">
        <v>5</v>
      </c>
      <c r="I218">
        <v>6.1924999999999999</v>
      </c>
      <c r="J218" s="1">
        <f t="shared" si="3"/>
        <v>130.04249999999999</v>
      </c>
      <c r="K218">
        <v>43548</v>
      </c>
      <c r="L218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 s="1">
        <f t="shared" si="3"/>
        <v>298.11600000000004</v>
      </c>
      <c r="K219">
        <v>43517</v>
      </c>
      <c r="L219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41</v>
      </c>
      <c r="C220" t="s">
        <v>42</v>
      </c>
      <c r="D220" t="s">
        <v>27</v>
      </c>
      <c r="E220" t="s">
        <v>177</v>
      </c>
      <c r="F220" t="s">
        <v>45</v>
      </c>
      <c r="G220">
        <v>94.87</v>
      </c>
      <c r="H220">
        <v>8</v>
      </c>
      <c r="I220">
        <v>37.948</v>
      </c>
      <c r="J220" s="1">
        <f t="shared" si="3"/>
        <v>796.90800000000002</v>
      </c>
      <c r="K220">
        <v>43508</v>
      </c>
      <c r="L220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41</v>
      </c>
      <c r="C221" t="s">
        <v>42</v>
      </c>
      <c r="D221" t="s">
        <v>27</v>
      </c>
      <c r="E221" t="s">
        <v>21</v>
      </c>
      <c r="F221" t="s">
        <v>43</v>
      </c>
      <c r="G221">
        <v>57.34</v>
      </c>
      <c r="H221">
        <v>3</v>
      </c>
      <c r="I221">
        <v>8.6010000000000009</v>
      </c>
      <c r="J221" s="1">
        <f t="shared" si="3"/>
        <v>180.62100000000001</v>
      </c>
      <c r="K221">
        <v>43534</v>
      </c>
      <c r="L221">
        <v>0.7909722222222223</v>
      </c>
      <c r="M221" t="s">
        <v>32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41</v>
      </c>
      <c r="C222" t="s">
        <v>42</v>
      </c>
      <c r="D222" t="s">
        <v>27</v>
      </c>
      <c r="E222" t="s">
        <v>177</v>
      </c>
      <c r="F222" t="s">
        <v>28</v>
      </c>
      <c r="G222">
        <v>45.35</v>
      </c>
      <c r="H222">
        <v>6</v>
      </c>
      <c r="I222">
        <v>13.605</v>
      </c>
      <c r="J222" s="1">
        <f t="shared" si="3"/>
        <v>285.70500000000004</v>
      </c>
      <c r="K222">
        <v>43496</v>
      </c>
      <c r="L22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41</v>
      </c>
      <c r="C223" t="s">
        <v>42</v>
      </c>
      <c r="D223" t="s">
        <v>27</v>
      </c>
      <c r="E223" t="s">
        <v>177</v>
      </c>
      <c r="F223" t="s">
        <v>43</v>
      </c>
      <c r="G223">
        <v>62.08</v>
      </c>
      <c r="H223">
        <v>7</v>
      </c>
      <c r="I223">
        <v>21.728000000000002</v>
      </c>
      <c r="J223" s="1">
        <f t="shared" si="3"/>
        <v>456.28800000000001</v>
      </c>
      <c r="K223">
        <v>43530</v>
      </c>
      <c r="L223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177</v>
      </c>
      <c r="F224" t="s">
        <v>28</v>
      </c>
      <c r="G224">
        <v>11.81</v>
      </c>
      <c r="H224">
        <v>5</v>
      </c>
      <c r="I224">
        <v>2.9525000000000001</v>
      </c>
      <c r="J224" s="1">
        <f t="shared" si="3"/>
        <v>62.002500000000005</v>
      </c>
      <c r="K224">
        <v>43513</v>
      </c>
      <c r="L224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45</v>
      </c>
      <c r="G225">
        <v>12.54</v>
      </c>
      <c r="H225">
        <v>1</v>
      </c>
      <c r="I225">
        <v>0.627</v>
      </c>
      <c r="J225" s="1">
        <f t="shared" si="3"/>
        <v>13.167</v>
      </c>
      <c r="K225">
        <v>43517</v>
      </c>
      <c r="L225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177</v>
      </c>
      <c r="F226" t="s">
        <v>43</v>
      </c>
      <c r="G226">
        <v>43.25</v>
      </c>
      <c r="H226">
        <v>2</v>
      </c>
      <c r="I226">
        <v>4.3250000000000002</v>
      </c>
      <c r="J226" s="1">
        <f t="shared" si="3"/>
        <v>90.825000000000003</v>
      </c>
      <c r="K226">
        <v>43544</v>
      </c>
      <c r="L226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35</v>
      </c>
      <c r="G227">
        <v>87.16</v>
      </c>
      <c r="H227">
        <v>2</v>
      </c>
      <c r="I227">
        <v>8.7159999999999993</v>
      </c>
      <c r="J227" s="1">
        <f t="shared" si="3"/>
        <v>183.036</v>
      </c>
      <c r="K227">
        <v>43476</v>
      </c>
      <c r="L227">
        <v>0.60347222222222219</v>
      </c>
      <c r="M227" t="s">
        <v>32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41</v>
      </c>
      <c r="C228" t="s">
        <v>42</v>
      </c>
      <c r="D228" t="s">
        <v>20</v>
      </c>
      <c r="E228" t="s">
        <v>177</v>
      </c>
      <c r="F228" t="s">
        <v>22</v>
      </c>
      <c r="G228">
        <v>69.37</v>
      </c>
      <c r="H228">
        <v>9</v>
      </c>
      <c r="I228">
        <v>31.2165</v>
      </c>
      <c r="J228" s="1">
        <f t="shared" si="3"/>
        <v>655.54650000000004</v>
      </c>
      <c r="K228">
        <v>43491</v>
      </c>
      <c r="L228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177</v>
      </c>
      <c r="F229" t="s">
        <v>28</v>
      </c>
      <c r="G229">
        <v>37.06</v>
      </c>
      <c r="H229">
        <v>4</v>
      </c>
      <c r="I229">
        <v>7.4119999999999999</v>
      </c>
      <c r="J229" s="1">
        <f t="shared" si="3"/>
        <v>155.65200000000002</v>
      </c>
      <c r="K229">
        <v>43496</v>
      </c>
      <c r="L229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41</v>
      </c>
      <c r="C230" t="s">
        <v>42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 s="1">
        <f t="shared" si="3"/>
        <v>571.41000000000008</v>
      </c>
      <c r="K230">
        <v>43522</v>
      </c>
      <c r="L230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31</v>
      </c>
      <c r="G231">
        <v>63.42</v>
      </c>
      <c r="H231">
        <v>8</v>
      </c>
      <c r="I231">
        <v>25.367999999999999</v>
      </c>
      <c r="J231" s="1">
        <f t="shared" si="3"/>
        <v>532.72800000000007</v>
      </c>
      <c r="K231">
        <v>43535</v>
      </c>
      <c r="L231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41</v>
      </c>
      <c r="C232" t="s">
        <v>42</v>
      </c>
      <c r="D232" t="s">
        <v>27</v>
      </c>
      <c r="E232" t="s">
        <v>21</v>
      </c>
      <c r="F232" t="s">
        <v>45</v>
      </c>
      <c r="G232">
        <v>81.37</v>
      </c>
      <c r="H232">
        <v>2</v>
      </c>
      <c r="I232">
        <v>8.1370000000000005</v>
      </c>
      <c r="J232" s="1">
        <f t="shared" si="3"/>
        <v>170.87700000000001</v>
      </c>
      <c r="K232">
        <v>43491</v>
      </c>
      <c r="L23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41</v>
      </c>
      <c r="C233" t="s">
        <v>42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 s="1">
        <f t="shared" si="3"/>
        <v>33.358499999999999</v>
      </c>
      <c r="K233">
        <v>43536</v>
      </c>
      <c r="L233">
        <v>0.57777777777777783</v>
      </c>
      <c r="M233" t="s">
        <v>32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41</v>
      </c>
      <c r="C234" t="s">
        <v>42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 s="1">
        <f t="shared" si="3"/>
        <v>794.65050000000008</v>
      </c>
      <c r="K234">
        <v>43507</v>
      </c>
      <c r="L234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41</v>
      </c>
      <c r="C235" t="s">
        <v>42</v>
      </c>
      <c r="D235" t="s">
        <v>20</v>
      </c>
      <c r="E235" t="s">
        <v>177</v>
      </c>
      <c r="F235" t="s">
        <v>45</v>
      </c>
      <c r="G235">
        <v>73.819999999999993</v>
      </c>
      <c r="H235">
        <v>4</v>
      </c>
      <c r="I235">
        <v>14.763999999999999</v>
      </c>
      <c r="J235" s="1">
        <f t="shared" si="3"/>
        <v>310.04399999999998</v>
      </c>
      <c r="K235">
        <v>43517</v>
      </c>
      <c r="L235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177</v>
      </c>
      <c r="F236" t="s">
        <v>22</v>
      </c>
      <c r="G236">
        <v>51.94</v>
      </c>
      <c r="H236">
        <v>10</v>
      </c>
      <c r="I236">
        <v>25.97</v>
      </c>
      <c r="J236" s="1">
        <f t="shared" si="3"/>
        <v>545.37</v>
      </c>
      <c r="K236">
        <v>43533</v>
      </c>
      <c r="L236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35</v>
      </c>
      <c r="G237">
        <v>93.14</v>
      </c>
      <c r="H237">
        <v>2</v>
      </c>
      <c r="I237">
        <v>9.3140000000000001</v>
      </c>
      <c r="J237" s="1">
        <f t="shared" si="3"/>
        <v>195.59399999999999</v>
      </c>
      <c r="K237">
        <v>43485</v>
      </c>
      <c r="L237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177</v>
      </c>
      <c r="F238" t="s">
        <v>22</v>
      </c>
      <c r="G238">
        <v>17.41</v>
      </c>
      <c r="H238">
        <v>5</v>
      </c>
      <c r="I238">
        <v>4.3525</v>
      </c>
      <c r="J238" s="1">
        <f t="shared" si="3"/>
        <v>91.402500000000003</v>
      </c>
      <c r="K238">
        <v>43493</v>
      </c>
      <c r="L238">
        <v>0.63611111111111118</v>
      </c>
      <c r="M238" t="s">
        <v>32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45</v>
      </c>
      <c r="G239">
        <v>44.22</v>
      </c>
      <c r="H239">
        <v>5</v>
      </c>
      <c r="I239">
        <v>11.055</v>
      </c>
      <c r="J239" s="1">
        <f t="shared" si="3"/>
        <v>232.155</v>
      </c>
      <c r="K239">
        <v>43529</v>
      </c>
      <c r="L239">
        <v>0.71319444444444446</v>
      </c>
      <c r="M239" t="s">
        <v>32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41</v>
      </c>
      <c r="C240" t="s">
        <v>42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 s="1">
        <f t="shared" si="3"/>
        <v>69.405000000000015</v>
      </c>
      <c r="K240">
        <v>43526</v>
      </c>
      <c r="L240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177</v>
      </c>
      <c r="F241" t="s">
        <v>45</v>
      </c>
      <c r="G241">
        <v>89.69</v>
      </c>
      <c r="H241">
        <v>1</v>
      </c>
      <c r="I241">
        <v>4.4844999999999997</v>
      </c>
      <c r="J241" s="1">
        <f t="shared" si="3"/>
        <v>94.174499999999995</v>
      </c>
      <c r="K241">
        <v>43476</v>
      </c>
      <c r="L241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177</v>
      </c>
      <c r="F242" t="s">
        <v>43</v>
      </c>
      <c r="G242">
        <v>24.94</v>
      </c>
      <c r="H242">
        <v>9</v>
      </c>
      <c r="I242">
        <v>11.223000000000001</v>
      </c>
      <c r="J242" s="1">
        <f t="shared" si="3"/>
        <v>235.68300000000002</v>
      </c>
      <c r="K242">
        <v>43476</v>
      </c>
      <c r="L242">
        <v>0.7006944444444444</v>
      </c>
      <c r="M242" t="s">
        <v>32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177</v>
      </c>
      <c r="F243" t="s">
        <v>22</v>
      </c>
      <c r="G243">
        <v>59.77</v>
      </c>
      <c r="H243">
        <v>2</v>
      </c>
      <c r="I243">
        <v>5.9770000000000003</v>
      </c>
      <c r="J243" s="1">
        <f t="shared" si="3"/>
        <v>125.51700000000001</v>
      </c>
      <c r="K243">
        <v>43535</v>
      </c>
      <c r="L243">
        <v>0.50069444444444444</v>
      </c>
      <c r="M243" t="s">
        <v>32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177</v>
      </c>
      <c r="F244" t="s">
        <v>45</v>
      </c>
      <c r="G244">
        <v>93.2</v>
      </c>
      <c r="H244">
        <v>2</v>
      </c>
      <c r="I244">
        <v>9.32</v>
      </c>
      <c r="J244" s="1">
        <f t="shared" si="3"/>
        <v>195.72</v>
      </c>
      <c r="K244">
        <v>43524</v>
      </c>
      <c r="L244">
        <v>0.77569444444444446</v>
      </c>
      <c r="M244" t="s">
        <v>32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177</v>
      </c>
      <c r="F245" t="s">
        <v>31</v>
      </c>
      <c r="G245">
        <v>62.65</v>
      </c>
      <c r="H245">
        <v>4</v>
      </c>
      <c r="I245">
        <v>12.53</v>
      </c>
      <c r="J245" s="1">
        <f t="shared" si="3"/>
        <v>263.13</v>
      </c>
      <c r="K245">
        <v>43470</v>
      </c>
      <c r="L245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41</v>
      </c>
      <c r="C246" t="s">
        <v>42</v>
      </c>
      <c r="D246" t="s">
        <v>27</v>
      </c>
      <c r="E246" t="s">
        <v>177</v>
      </c>
      <c r="F246" t="s">
        <v>31</v>
      </c>
      <c r="G246">
        <v>93.87</v>
      </c>
      <c r="H246">
        <v>8</v>
      </c>
      <c r="I246">
        <v>37.548000000000002</v>
      </c>
      <c r="J246" s="1">
        <f t="shared" si="3"/>
        <v>788.50800000000004</v>
      </c>
      <c r="K246">
        <v>43498</v>
      </c>
      <c r="L246">
        <v>0.77916666666666667</v>
      </c>
      <c r="M246" t="s">
        <v>32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177</v>
      </c>
      <c r="F247" t="s">
        <v>31</v>
      </c>
      <c r="G247">
        <v>47.59</v>
      </c>
      <c r="H247">
        <v>8</v>
      </c>
      <c r="I247">
        <v>19.036000000000001</v>
      </c>
      <c r="J247" s="1">
        <f t="shared" si="3"/>
        <v>399.75600000000003</v>
      </c>
      <c r="K247">
        <v>43466</v>
      </c>
      <c r="L247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41</v>
      </c>
      <c r="C248" t="s">
        <v>42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 s="1">
        <f t="shared" si="3"/>
        <v>256.41000000000003</v>
      </c>
      <c r="K248">
        <v>43505</v>
      </c>
      <c r="L248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177</v>
      </c>
      <c r="F249" t="s">
        <v>45</v>
      </c>
      <c r="G249">
        <v>17.940000000000001</v>
      </c>
      <c r="H249">
        <v>5</v>
      </c>
      <c r="I249">
        <v>4.4850000000000003</v>
      </c>
      <c r="J249" s="1">
        <f t="shared" si="3"/>
        <v>94.185000000000002</v>
      </c>
      <c r="K249">
        <v>43488</v>
      </c>
      <c r="L249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177</v>
      </c>
      <c r="F250" t="s">
        <v>28</v>
      </c>
      <c r="G250">
        <v>77.72</v>
      </c>
      <c r="H250">
        <v>4</v>
      </c>
      <c r="I250">
        <v>15.544</v>
      </c>
      <c r="J250" s="1">
        <f t="shared" si="3"/>
        <v>326.42399999999998</v>
      </c>
      <c r="K250">
        <v>43472</v>
      </c>
      <c r="L250">
        <v>0.6743055555555556</v>
      </c>
      <c r="M250" t="s">
        <v>32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41</v>
      </c>
      <c r="C251" t="s">
        <v>42</v>
      </c>
      <c r="D251" t="s">
        <v>27</v>
      </c>
      <c r="E251" t="s">
        <v>177</v>
      </c>
      <c r="F251" t="s">
        <v>43</v>
      </c>
      <c r="G251">
        <v>73.06</v>
      </c>
      <c r="H251">
        <v>7</v>
      </c>
      <c r="I251">
        <v>25.571000000000002</v>
      </c>
      <c r="J251" s="1">
        <f t="shared" si="3"/>
        <v>536.99099999999999</v>
      </c>
      <c r="K251">
        <v>43479</v>
      </c>
      <c r="L251">
        <v>0.79583333333333339</v>
      </c>
      <c r="M251" t="s">
        <v>32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41</v>
      </c>
      <c r="C252" t="s">
        <v>42</v>
      </c>
      <c r="D252" t="s">
        <v>20</v>
      </c>
      <c r="E252" t="s">
        <v>177</v>
      </c>
      <c r="F252" t="s">
        <v>43</v>
      </c>
      <c r="G252">
        <v>46.55</v>
      </c>
      <c r="H252">
        <v>9</v>
      </c>
      <c r="I252">
        <v>20.947500000000002</v>
      </c>
      <c r="J252" s="1">
        <f t="shared" si="3"/>
        <v>439.89749999999998</v>
      </c>
      <c r="K252">
        <v>43498</v>
      </c>
      <c r="L25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177</v>
      </c>
      <c r="F253" t="s">
        <v>45</v>
      </c>
      <c r="G253">
        <v>35.19</v>
      </c>
      <c r="H253">
        <v>10</v>
      </c>
      <c r="I253">
        <v>17.594999999999999</v>
      </c>
      <c r="J253" s="1">
        <f t="shared" si="3"/>
        <v>369.495</v>
      </c>
      <c r="K253">
        <v>43541</v>
      </c>
      <c r="L253">
        <v>0.79583333333333339</v>
      </c>
      <c r="M253" t="s">
        <v>32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35</v>
      </c>
      <c r="G254">
        <v>14.39</v>
      </c>
      <c r="H254">
        <v>2</v>
      </c>
      <c r="I254">
        <v>1.4390000000000001</v>
      </c>
      <c r="J254" s="1">
        <f t="shared" si="3"/>
        <v>30.219000000000001</v>
      </c>
      <c r="K254">
        <v>43526</v>
      </c>
      <c r="L254">
        <v>0.8222222222222223</v>
      </c>
      <c r="M254" t="s">
        <v>32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177</v>
      </c>
      <c r="F255" t="s">
        <v>31</v>
      </c>
      <c r="G255">
        <v>23.75</v>
      </c>
      <c r="H255">
        <v>4</v>
      </c>
      <c r="I255">
        <v>4.75</v>
      </c>
      <c r="J255" s="1">
        <f t="shared" si="3"/>
        <v>99.75</v>
      </c>
      <c r="K255">
        <v>43540</v>
      </c>
      <c r="L255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177</v>
      </c>
      <c r="F256" t="s">
        <v>31</v>
      </c>
      <c r="G256">
        <v>58.9</v>
      </c>
      <c r="H256">
        <v>8</v>
      </c>
      <c r="I256">
        <v>23.56</v>
      </c>
      <c r="J256" s="1">
        <f t="shared" si="3"/>
        <v>494.76</v>
      </c>
      <c r="K256">
        <v>43471</v>
      </c>
      <c r="L256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41</v>
      </c>
      <c r="C257" t="s">
        <v>42</v>
      </c>
      <c r="D257" t="s">
        <v>20</v>
      </c>
      <c r="E257" t="s">
        <v>177</v>
      </c>
      <c r="F257" t="s">
        <v>45</v>
      </c>
      <c r="G257">
        <v>32.619999999999997</v>
      </c>
      <c r="H257">
        <v>4</v>
      </c>
      <c r="I257">
        <v>6.524</v>
      </c>
      <c r="J257" s="1">
        <f t="shared" si="3"/>
        <v>137.00399999999999</v>
      </c>
      <c r="K257">
        <v>43494</v>
      </c>
      <c r="L257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177</v>
      </c>
      <c r="F258" t="s">
        <v>28</v>
      </c>
      <c r="G258">
        <v>66.349999999999994</v>
      </c>
      <c r="H258">
        <v>1</v>
      </c>
      <c r="I258">
        <v>3.3174999999999999</v>
      </c>
      <c r="J258" s="1">
        <f t="shared" si="3"/>
        <v>69.66749999999999</v>
      </c>
      <c r="K258">
        <v>43496</v>
      </c>
      <c r="L258">
        <v>0.44861111111111113</v>
      </c>
      <c r="M258" t="s">
        <v>32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177</v>
      </c>
      <c r="F259" t="s">
        <v>31</v>
      </c>
      <c r="G259">
        <v>25.91</v>
      </c>
      <c r="H259">
        <v>6</v>
      </c>
      <c r="I259">
        <v>7.7729999999999997</v>
      </c>
      <c r="J259" s="1">
        <f t="shared" ref="J259:J322" si="4">G259*H259+I259</f>
        <v>163.233</v>
      </c>
      <c r="K259">
        <v>43501</v>
      </c>
      <c r="L259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177</v>
      </c>
      <c r="F260" t="s">
        <v>28</v>
      </c>
      <c r="G260">
        <v>32.25</v>
      </c>
      <c r="H260">
        <v>4</v>
      </c>
      <c r="I260">
        <v>6.45</v>
      </c>
      <c r="J260" s="1">
        <f t="shared" si="4"/>
        <v>135.44999999999999</v>
      </c>
      <c r="K260">
        <v>43509</v>
      </c>
      <c r="L260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177</v>
      </c>
      <c r="F261" t="s">
        <v>28</v>
      </c>
      <c r="G261">
        <v>65.94</v>
      </c>
      <c r="H261">
        <v>4</v>
      </c>
      <c r="I261">
        <v>13.188000000000001</v>
      </c>
      <c r="J261" s="1">
        <f t="shared" si="4"/>
        <v>276.94799999999998</v>
      </c>
      <c r="K261">
        <v>43503</v>
      </c>
      <c r="L261">
        <v>0.54513888888888895</v>
      </c>
      <c r="M261" t="s">
        <v>32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 s="1">
        <f t="shared" si="4"/>
        <v>709.31700000000001</v>
      </c>
      <c r="K262">
        <v>43543</v>
      </c>
      <c r="L26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45</v>
      </c>
      <c r="G263">
        <v>16.45</v>
      </c>
      <c r="H263">
        <v>4</v>
      </c>
      <c r="I263">
        <v>3.29</v>
      </c>
      <c r="J263" s="1">
        <f t="shared" si="4"/>
        <v>69.09</v>
      </c>
      <c r="K263">
        <v>43531</v>
      </c>
      <c r="L263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41</v>
      </c>
      <c r="C264" t="s">
        <v>42</v>
      </c>
      <c r="D264" t="s">
        <v>20</v>
      </c>
      <c r="E264" t="s">
        <v>21</v>
      </c>
      <c r="F264" t="s">
        <v>45</v>
      </c>
      <c r="G264">
        <v>38.299999999999997</v>
      </c>
      <c r="H264">
        <v>4</v>
      </c>
      <c r="I264">
        <v>7.66</v>
      </c>
      <c r="J264" s="1">
        <f t="shared" si="4"/>
        <v>160.85999999999999</v>
      </c>
      <c r="K264">
        <v>43537</v>
      </c>
      <c r="L264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35</v>
      </c>
      <c r="G265">
        <v>22.24</v>
      </c>
      <c r="H265">
        <v>10</v>
      </c>
      <c r="I265">
        <v>11.12</v>
      </c>
      <c r="J265" s="1">
        <f t="shared" si="4"/>
        <v>233.51999999999998</v>
      </c>
      <c r="K265">
        <v>43505</v>
      </c>
      <c r="L265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41</v>
      </c>
      <c r="C266" t="s">
        <v>42</v>
      </c>
      <c r="D266" t="s">
        <v>27</v>
      </c>
      <c r="E266" t="s">
        <v>177</v>
      </c>
      <c r="F266" t="s">
        <v>35</v>
      </c>
      <c r="G266">
        <v>54.45</v>
      </c>
      <c r="H266">
        <v>1</v>
      </c>
      <c r="I266">
        <v>2.7225000000000001</v>
      </c>
      <c r="J266" s="1">
        <f t="shared" si="4"/>
        <v>57.172499999999999</v>
      </c>
      <c r="K266">
        <v>43522</v>
      </c>
      <c r="L266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35</v>
      </c>
      <c r="G267">
        <v>98.4</v>
      </c>
      <c r="H267">
        <v>7</v>
      </c>
      <c r="I267">
        <v>34.44</v>
      </c>
      <c r="J267" s="1">
        <f t="shared" si="4"/>
        <v>723.24</v>
      </c>
      <c r="K267">
        <v>43536</v>
      </c>
      <c r="L267">
        <v>0.52986111111111112</v>
      </c>
      <c r="M267" t="s">
        <v>32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177</v>
      </c>
      <c r="F268" t="s">
        <v>31</v>
      </c>
      <c r="G268">
        <v>35.47</v>
      </c>
      <c r="H268">
        <v>4</v>
      </c>
      <c r="I268">
        <v>7.0940000000000003</v>
      </c>
      <c r="J268" s="1">
        <f t="shared" si="4"/>
        <v>148.97399999999999</v>
      </c>
      <c r="K268">
        <v>43538</v>
      </c>
      <c r="L268">
        <v>0.72361111111111109</v>
      </c>
      <c r="M268" t="s">
        <v>32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41</v>
      </c>
      <c r="C269" t="s">
        <v>42</v>
      </c>
      <c r="D269" t="s">
        <v>20</v>
      </c>
      <c r="E269" t="s">
        <v>21</v>
      </c>
      <c r="F269" t="s">
        <v>43</v>
      </c>
      <c r="G269">
        <v>74.599999999999994</v>
      </c>
      <c r="H269">
        <v>10</v>
      </c>
      <c r="I269">
        <v>37.299999999999997</v>
      </c>
      <c r="J269" s="1">
        <f t="shared" si="4"/>
        <v>783.3</v>
      </c>
      <c r="K269">
        <v>43473</v>
      </c>
      <c r="L269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177</v>
      </c>
      <c r="F270" t="s">
        <v>31</v>
      </c>
      <c r="G270">
        <v>70.739999999999995</v>
      </c>
      <c r="H270">
        <v>4</v>
      </c>
      <c r="I270">
        <v>14.148</v>
      </c>
      <c r="J270" s="1">
        <f t="shared" si="4"/>
        <v>297.108</v>
      </c>
      <c r="K270">
        <v>43470</v>
      </c>
      <c r="L270">
        <v>0.67013888888888884</v>
      </c>
      <c r="M270" t="s">
        <v>32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31</v>
      </c>
      <c r="G271">
        <v>35.54</v>
      </c>
      <c r="H271">
        <v>10</v>
      </c>
      <c r="I271">
        <v>17.77</v>
      </c>
      <c r="J271" s="1">
        <f t="shared" si="4"/>
        <v>373.16999999999996</v>
      </c>
      <c r="K271">
        <v>43469</v>
      </c>
      <c r="L271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41</v>
      </c>
      <c r="C272" t="s">
        <v>42</v>
      </c>
      <c r="D272" t="s">
        <v>27</v>
      </c>
      <c r="E272" t="s">
        <v>21</v>
      </c>
      <c r="F272" t="s">
        <v>35</v>
      </c>
      <c r="G272">
        <v>67.430000000000007</v>
      </c>
      <c r="H272">
        <v>5</v>
      </c>
      <c r="I272">
        <v>16.857500000000002</v>
      </c>
      <c r="J272" s="1">
        <f t="shared" si="4"/>
        <v>354.00750000000005</v>
      </c>
      <c r="K272">
        <v>43530</v>
      </c>
      <c r="L27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 s="1">
        <f t="shared" si="4"/>
        <v>44.352000000000004</v>
      </c>
      <c r="K273">
        <v>43468</v>
      </c>
      <c r="L273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31</v>
      </c>
      <c r="G274">
        <v>21.54</v>
      </c>
      <c r="H274">
        <v>9</v>
      </c>
      <c r="I274">
        <v>9.6929999999999996</v>
      </c>
      <c r="J274" s="1">
        <f t="shared" si="4"/>
        <v>203.553</v>
      </c>
      <c r="K274">
        <v>43472</v>
      </c>
      <c r="L274">
        <v>0.48888888888888887</v>
      </c>
      <c r="M274" t="s">
        <v>32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31</v>
      </c>
      <c r="G275">
        <v>12.03</v>
      </c>
      <c r="H275">
        <v>2</v>
      </c>
      <c r="I275">
        <v>1.2030000000000001</v>
      </c>
      <c r="J275" s="1">
        <f t="shared" si="4"/>
        <v>25.262999999999998</v>
      </c>
      <c r="K275">
        <v>43492</v>
      </c>
      <c r="L275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41</v>
      </c>
      <c r="C276" t="s">
        <v>42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 s="1">
        <f t="shared" si="4"/>
        <v>628.173</v>
      </c>
      <c r="K276">
        <v>43522</v>
      </c>
      <c r="L276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41</v>
      </c>
      <c r="C277" t="s">
        <v>42</v>
      </c>
      <c r="D277" t="s">
        <v>27</v>
      </c>
      <c r="E277" t="s">
        <v>177</v>
      </c>
      <c r="F277" t="s">
        <v>45</v>
      </c>
      <c r="G277">
        <v>47.97</v>
      </c>
      <c r="H277">
        <v>7</v>
      </c>
      <c r="I277">
        <v>16.7895</v>
      </c>
      <c r="J277" s="1">
        <f t="shared" si="4"/>
        <v>352.57949999999994</v>
      </c>
      <c r="K277">
        <v>43472</v>
      </c>
      <c r="L277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31</v>
      </c>
      <c r="G278">
        <v>21.82</v>
      </c>
      <c r="H278">
        <v>10</v>
      </c>
      <c r="I278">
        <v>10.91</v>
      </c>
      <c r="J278" s="1">
        <f t="shared" si="4"/>
        <v>229.10999999999999</v>
      </c>
      <c r="K278">
        <v>43472</v>
      </c>
      <c r="L278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45</v>
      </c>
      <c r="G279">
        <v>95.42</v>
      </c>
      <c r="H279">
        <v>4</v>
      </c>
      <c r="I279">
        <v>19.084</v>
      </c>
      <c r="J279" s="1">
        <f t="shared" si="4"/>
        <v>400.76400000000001</v>
      </c>
      <c r="K279">
        <v>43498</v>
      </c>
      <c r="L279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177</v>
      </c>
      <c r="F280" t="s">
        <v>45</v>
      </c>
      <c r="G280">
        <v>70.989999999999995</v>
      </c>
      <c r="H280">
        <v>10</v>
      </c>
      <c r="I280">
        <v>35.494999999999997</v>
      </c>
      <c r="J280" s="1">
        <f t="shared" si="4"/>
        <v>745.39499999999998</v>
      </c>
      <c r="K280">
        <v>43544</v>
      </c>
      <c r="L280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177</v>
      </c>
      <c r="F281" t="s">
        <v>35</v>
      </c>
      <c r="G281">
        <v>44.02</v>
      </c>
      <c r="H281">
        <v>10</v>
      </c>
      <c r="I281">
        <v>22.01</v>
      </c>
      <c r="J281" s="1">
        <f t="shared" si="4"/>
        <v>462.21000000000004</v>
      </c>
      <c r="K281">
        <v>43544</v>
      </c>
      <c r="L281">
        <v>0.83124999999999993</v>
      </c>
      <c r="M281" t="s">
        <v>32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31</v>
      </c>
      <c r="G282">
        <v>69.959999999999994</v>
      </c>
      <c r="H282">
        <v>8</v>
      </c>
      <c r="I282">
        <v>27.984000000000002</v>
      </c>
      <c r="J282" s="1">
        <f t="shared" si="4"/>
        <v>587.66399999999999</v>
      </c>
      <c r="K282">
        <v>43511</v>
      </c>
      <c r="L282">
        <v>0.7090277777777777</v>
      </c>
      <c r="M282" t="s">
        <v>32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177</v>
      </c>
      <c r="F283" t="s">
        <v>31</v>
      </c>
      <c r="G283">
        <v>37</v>
      </c>
      <c r="H283">
        <v>1</v>
      </c>
      <c r="I283">
        <v>1.85</v>
      </c>
      <c r="J283" s="1">
        <f t="shared" si="4"/>
        <v>38.85</v>
      </c>
      <c r="K283">
        <v>43530</v>
      </c>
      <c r="L283">
        <v>0.56180555555555556</v>
      </c>
      <c r="M283" t="s">
        <v>32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35</v>
      </c>
      <c r="G284">
        <v>15.34</v>
      </c>
      <c r="H284">
        <v>1</v>
      </c>
      <c r="I284">
        <v>0.76700000000000002</v>
      </c>
      <c r="J284" s="1">
        <f t="shared" si="4"/>
        <v>16.106999999999999</v>
      </c>
      <c r="K284">
        <v>43471</v>
      </c>
      <c r="L284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177</v>
      </c>
      <c r="F285" t="s">
        <v>22</v>
      </c>
      <c r="G285">
        <v>99.83</v>
      </c>
      <c r="H285">
        <v>6</v>
      </c>
      <c r="I285">
        <v>29.949000000000002</v>
      </c>
      <c r="J285" s="1">
        <f t="shared" si="4"/>
        <v>628.92899999999997</v>
      </c>
      <c r="K285">
        <v>43528</v>
      </c>
      <c r="L285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 s="1">
        <f t="shared" si="4"/>
        <v>200.214</v>
      </c>
      <c r="K286">
        <v>43536</v>
      </c>
      <c r="L286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41</v>
      </c>
      <c r="C287" t="s">
        <v>42</v>
      </c>
      <c r="D287" t="s">
        <v>27</v>
      </c>
      <c r="E287" t="s">
        <v>177</v>
      </c>
      <c r="F287" t="s">
        <v>22</v>
      </c>
      <c r="G287">
        <v>66.680000000000007</v>
      </c>
      <c r="H287">
        <v>5</v>
      </c>
      <c r="I287">
        <v>16.670000000000002</v>
      </c>
      <c r="J287" s="1">
        <f t="shared" si="4"/>
        <v>350.07000000000005</v>
      </c>
      <c r="K287">
        <v>43516</v>
      </c>
      <c r="L287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177</v>
      </c>
      <c r="F288" t="s">
        <v>31</v>
      </c>
      <c r="G288">
        <v>74.86</v>
      </c>
      <c r="H288">
        <v>1</v>
      </c>
      <c r="I288">
        <v>3.7429999999999999</v>
      </c>
      <c r="J288" s="1">
        <f t="shared" si="4"/>
        <v>78.602999999999994</v>
      </c>
      <c r="K288">
        <v>43548</v>
      </c>
      <c r="L288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35</v>
      </c>
      <c r="G289">
        <v>23.75</v>
      </c>
      <c r="H289">
        <v>9</v>
      </c>
      <c r="I289">
        <v>10.6875</v>
      </c>
      <c r="J289" s="1">
        <f t="shared" si="4"/>
        <v>224.4375</v>
      </c>
      <c r="K289">
        <v>43496</v>
      </c>
      <c r="L289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41</v>
      </c>
      <c r="C290" t="s">
        <v>42</v>
      </c>
      <c r="D290" t="s">
        <v>27</v>
      </c>
      <c r="E290" t="s">
        <v>21</v>
      </c>
      <c r="F290" t="s">
        <v>43</v>
      </c>
      <c r="G290">
        <v>48.51</v>
      </c>
      <c r="H290">
        <v>7</v>
      </c>
      <c r="I290">
        <v>16.9785</v>
      </c>
      <c r="J290" s="1">
        <f t="shared" si="4"/>
        <v>356.54849999999999</v>
      </c>
      <c r="K290">
        <v>43490</v>
      </c>
      <c r="L290">
        <v>0.5625</v>
      </c>
      <c r="M290" t="s">
        <v>32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31</v>
      </c>
      <c r="G291">
        <v>94.88</v>
      </c>
      <c r="H291">
        <v>7</v>
      </c>
      <c r="I291">
        <v>33.207999999999998</v>
      </c>
      <c r="J291" s="1">
        <f t="shared" si="4"/>
        <v>697.36799999999994</v>
      </c>
      <c r="K291">
        <v>43499</v>
      </c>
      <c r="L291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41</v>
      </c>
      <c r="C292" t="s">
        <v>42</v>
      </c>
      <c r="D292" t="s">
        <v>20</v>
      </c>
      <c r="E292" t="s">
        <v>177</v>
      </c>
      <c r="F292" t="s">
        <v>28</v>
      </c>
      <c r="G292">
        <v>40.299999999999997</v>
      </c>
      <c r="H292">
        <v>10</v>
      </c>
      <c r="I292">
        <v>20.149999999999999</v>
      </c>
      <c r="J292" s="1">
        <f t="shared" si="4"/>
        <v>423.15</v>
      </c>
      <c r="K292">
        <v>43489</v>
      </c>
      <c r="L292">
        <v>0.73402777777777783</v>
      </c>
      <c r="M292" t="s">
        <v>32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177</v>
      </c>
      <c r="F293" t="s">
        <v>28</v>
      </c>
      <c r="G293">
        <v>27.85</v>
      </c>
      <c r="H293">
        <v>7</v>
      </c>
      <c r="I293">
        <v>9.7475000000000005</v>
      </c>
      <c r="J293" s="1">
        <f t="shared" si="4"/>
        <v>204.69750000000002</v>
      </c>
      <c r="K293">
        <v>43538</v>
      </c>
      <c r="L293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 s="1">
        <f t="shared" si="4"/>
        <v>65.603999999999999</v>
      </c>
      <c r="K294">
        <v>43514</v>
      </c>
      <c r="L294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43</v>
      </c>
      <c r="G295">
        <v>36.36</v>
      </c>
      <c r="H295">
        <v>2</v>
      </c>
      <c r="I295">
        <v>3.6360000000000001</v>
      </c>
      <c r="J295" s="1">
        <f t="shared" si="4"/>
        <v>76.355999999999995</v>
      </c>
      <c r="K295">
        <v>43486</v>
      </c>
      <c r="L295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41</v>
      </c>
      <c r="C296" t="s">
        <v>42</v>
      </c>
      <c r="D296" t="s">
        <v>27</v>
      </c>
      <c r="E296" t="s">
        <v>177</v>
      </c>
      <c r="F296" t="s">
        <v>22</v>
      </c>
      <c r="G296">
        <v>18.11</v>
      </c>
      <c r="H296">
        <v>10</v>
      </c>
      <c r="I296">
        <v>9.0549999999999997</v>
      </c>
      <c r="J296" s="1">
        <f t="shared" si="4"/>
        <v>190.155</v>
      </c>
      <c r="K296">
        <v>43537</v>
      </c>
      <c r="L296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 s="1">
        <f t="shared" si="4"/>
        <v>272.58000000000004</v>
      </c>
      <c r="K297">
        <v>43527</v>
      </c>
      <c r="L297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177</v>
      </c>
      <c r="F298" t="s">
        <v>28</v>
      </c>
      <c r="G298">
        <v>28.84</v>
      </c>
      <c r="H298">
        <v>4</v>
      </c>
      <c r="I298">
        <v>5.7679999999999998</v>
      </c>
      <c r="J298" s="1">
        <f t="shared" si="4"/>
        <v>121.128</v>
      </c>
      <c r="K298">
        <v>43553</v>
      </c>
      <c r="L298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177</v>
      </c>
      <c r="F299" t="s">
        <v>31</v>
      </c>
      <c r="G299">
        <v>78.38</v>
      </c>
      <c r="H299">
        <v>6</v>
      </c>
      <c r="I299">
        <v>23.513999999999999</v>
      </c>
      <c r="J299" s="1">
        <f t="shared" si="4"/>
        <v>493.79399999999998</v>
      </c>
      <c r="K299">
        <v>43475</v>
      </c>
      <c r="L299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177</v>
      </c>
      <c r="F300" t="s">
        <v>31</v>
      </c>
      <c r="G300">
        <v>60.01</v>
      </c>
      <c r="H300">
        <v>4</v>
      </c>
      <c r="I300">
        <v>12.002000000000001</v>
      </c>
      <c r="J300" s="1">
        <f t="shared" si="4"/>
        <v>252.042</v>
      </c>
      <c r="K300">
        <v>43490</v>
      </c>
      <c r="L300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31</v>
      </c>
      <c r="G301">
        <v>88.61</v>
      </c>
      <c r="H301">
        <v>1</v>
      </c>
      <c r="I301">
        <v>4.4305000000000003</v>
      </c>
      <c r="J301" s="1">
        <f t="shared" si="4"/>
        <v>93.040499999999994</v>
      </c>
      <c r="K301">
        <v>43484</v>
      </c>
      <c r="L301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177</v>
      </c>
      <c r="F302" t="s">
        <v>45</v>
      </c>
      <c r="G302">
        <v>99.82</v>
      </c>
      <c r="H302">
        <v>2</v>
      </c>
      <c r="I302">
        <v>9.9819999999999993</v>
      </c>
      <c r="J302" s="1">
        <f t="shared" si="4"/>
        <v>209.62199999999999</v>
      </c>
      <c r="K302">
        <v>43467</v>
      </c>
      <c r="L302">
        <v>0.75624999999999998</v>
      </c>
      <c r="M302" t="s">
        <v>32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41</v>
      </c>
      <c r="C303" t="s">
        <v>42</v>
      </c>
      <c r="D303" t="s">
        <v>20</v>
      </c>
      <c r="E303" t="s">
        <v>177</v>
      </c>
      <c r="F303" t="s">
        <v>22</v>
      </c>
      <c r="G303">
        <v>39.01</v>
      </c>
      <c r="H303">
        <v>1</v>
      </c>
      <c r="I303">
        <v>1.9504999999999999</v>
      </c>
      <c r="J303" s="1">
        <f t="shared" si="4"/>
        <v>40.960499999999996</v>
      </c>
      <c r="K303">
        <v>43536</v>
      </c>
      <c r="L303">
        <v>0.69861111111111107</v>
      </c>
      <c r="M303" t="s">
        <v>32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177</v>
      </c>
      <c r="F304" t="s">
        <v>43</v>
      </c>
      <c r="G304">
        <v>48.61</v>
      </c>
      <c r="H304">
        <v>1</v>
      </c>
      <c r="I304">
        <v>2.4304999999999999</v>
      </c>
      <c r="J304" s="1">
        <f t="shared" si="4"/>
        <v>51.040500000000002</v>
      </c>
      <c r="K304">
        <v>43521</v>
      </c>
      <c r="L304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 s="1">
        <f t="shared" si="4"/>
        <v>214.99799999999999</v>
      </c>
      <c r="K305">
        <v>43542</v>
      </c>
      <c r="L305">
        <v>0.71875</v>
      </c>
      <c r="M305" t="s">
        <v>32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41</v>
      </c>
      <c r="C306" t="s">
        <v>42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 s="1">
        <f t="shared" si="4"/>
        <v>125.664</v>
      </c>
      <c r="K306">
        <v>43519</v>
      </c>
      <c r="L306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177</v>
      </c>
      <c r="F307" t="s">
        <v>28</v>
      </c>
      <c r="G307">
        <v>72.2</v>
      </c>
      <c r="H307">
        <v>7</v>
      </c>
      <c r="I307">
        <v>25.27</v>
      </c>
      <c r="J307" s="1">
        <f t="shared" si="4"/>
        <v>530.67000000000007</v>
      </c>
      <c r="K307">
        <v>43550</v>
      </c>
      <c r="L307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35</v>
      </c>
      <c r="G308">
        <v>40.229999999999997</v>
      </c>
      <c r="H308">
        <v>7</v>
      </c>
      <c r="I308">
        <v>14.080500000000001</v>
      </c>
      <c r="J308" s="1">
        <f t="shared" si="4"/>
        <v>295.69049999999993</v>
      </c>
      <c r="K308">
        <v>43554</v>
      </c>
      <c r="L308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31</v>
      </c>
      <c r="G309">
        <v>88.79</v>
      </c>
      <c r="H309">
        <v>8</v>
      </c>
      <c r="I309">
        <v>35.515999999999998</v>
      </c>
      <c r="J309" s="1">
        <f t="shared" si="4"/>
        <v>745.83600000000001</v>
      </c>
      <c r="K309">
        <v>43513</v>
      </c>
      <c r="L309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 s="1">
        <f t="shared" si="4"/>
        <v>83.411999999999992</v>
      </c>
      <c r="K310">
        <v>43545</v>
      </c>
      <c r="L310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45</v>
      </c>
      <c r="G311">
        <v>81.91</v>
      </c>
      <c r="H311">
        <v>2</v>
      </c>
      <c r="I311">
        <v>8.1910000000000007</v>
      </c>
      <c r="J311" s="1">
        <f t="shared" si="4"/>
        <v>172.011</v>
      </c>
      <c r="K311">
        <v>43529</v>
      </c>
      <c r="L311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41</v>
      </c>
      <c r="C312" t="s">
        <v>42</v>
      </c>
      <c r="D312" t="s">
        <v>20</v>
      </c>
      <c r="E312" t="s">
        <v>177</v>
      </c>
      <c r="F312" t="s">
        <v>35</v>
      </c>
      <c r="G312">
        <v>79.930000000000007</v>
      </c>
      <c r="H312">
        <v>6</v>
      </c>
      <c r="I312">
        <v>23.978999999999999</v>
      </c>
      <c r="J312" s="1">
        <f t="shared" si="4"/>
        <v>503.55900000000003</v>
      </c>
      <c r="K312">
        <v>43496</v>
      </c>
      <c r="L31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177</v>
      </c>
      <c r="F313" t="s">
        <v>45</v>
      </c>
      <c r="G313">
        <v>69.33</v>
      </c>
      <c r="H313">
        <v>2</v>
      </c>
      <c r="I313">
        <v>6.9329999999999998</v>
      </c>
      <c r="J313" s="1">
        <f t="shared" si="4"/>
        <v>145.59299999999999</v>
      </c>
      <c r="K313">
        <v>43501</v>
      </c>
      <c r="L313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43</v>
      </c>
      <c r="G314">
        <v>14.23</v>
      </c>
      <c r="H314">
        <v>5</v>
      </c>
      <c r="I314">
        <v>3.5575000000000001</v>
      </c>
      <c r="J314" s="1">
        <f t="shared" si="4"/>
        <v>74.70750000000001</v>
      </c>
      <c r="K314">
        <v>43497</v>
      </c>
      <c r="L314">
        <v>0.42222222222222222</v>
      </c>
      <c r="M314" t="s">
        <v>32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 s="1">
        <f t="shared" si="4"/>
        <v>146.94750000000002</v>
      </c>
      <c r="K315">
        <v>43531</v>
      </c>
      <c r="L315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 s="1">
        <f t="shared" si="4"/>
        <v>820.36500000000001</v>
      </c>
      <c r="K316">
        <v>43506</v>
      </c>
      <c r="L316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177</v>
      </c>
      <c r="F317" t="s">
        <v>43</v>
      </c>
      <c r="G317">
        <v>99.37</v>
      </c>
      <c r="H317">
        <v>2</v>
      </c>
      <c r="I317">
        <v>9.9369999999999994</v>
      </c>
      <c r="J317" s="1">
        <f t="shared" si="4"/>
        <v>208.67700000000002</v>
      </c>
      <c r="K317">
        <v>43510</v>
      </c>
      <c r="L317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43</v>
      </c>
      <c r="G318">
        <v>21.08</v>
      </c>
      <c r="H318">
        <v>3</v>
      </c>
      <c r="I318">
        <v>3.1619999999999999</v>
      </c>
      <c r="J318" s="1">
        <f t="shared" si="4"/>
        <v>66.402000000000001</v>
      </c>
      <c r="K318">
        <v>43505</v>
      </c>
      <c r="L318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177</v>
      </c>
      <c r="F319" t="s">
        <v>28</v>
      </c>
      <c r="G319">
        <v>74.790000000000006</v>
      </c>
      <c r="H319">
        <v>5</v>
      </c>
      <c r="I319">
        <v>18.697500000000002</v>
      </c>
      <c r="J319" s="1">
        <f t="shared" si="4"/>
        <v>392.64750000000004</v>
      </c>
      <c r="K319">
        <v>43475</v>
      </c>
      <c r="L319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 s="1">
        <f t="shared" si="4"/>
        <v>218.0745</v>
      </c>
      <c r="K320">
        <v>43535</v>
      </c>
      <c r="L320">
        <v>0.79027777777777775</v>
      </c>
      <c r="M320" t="s">
        <v>32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177</v>
      </c>
      <c r="F321" t="s">
        <v>22</v>
      </c>
      <c r="G321">
        <v>44.07</v>
      </c>
      <c r="H321">
        <v>4</v>
      </c>
      <c r="I321">
        <v>8.8140000000000001</v>
      </c>
      <c r="J321" s="1">
        <f t="shared" si="4"/>
        <v>185.09399999999999</v>
      </c>
      <c r="K321">
        <v>43514</v>
      </c>
      <c r="L321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43</v>
      </c>
      <c r="G322">
        <v>22.93</v>
      </c>
      <c r="H322">
        <v>9</v>
      </c>
      <c r="I322">
        <v>10.3185</v>
      </c>
      <c r="J322" s="1">
        <f t="shared" si="4"/>
        <v>216.6885</v>
      </c>
      <c r="K322">
        <v>43522</v>
      </c>
      <c r="L32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 s="1">
        <f t="shared" ref="J323:J386" si="5">G323*H323+I323</f>
        <v>41.391000000000005</v>
      </c>
      <c r="K323">
        <v>43483</v>
      </c>
      <c r="L323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177</v>
      </c>
      <c r="F324" t="s">
        <v>22</v>
      </c>
      <c r="G324">
        <v>15.26</v>
      </c>
      <c r="H324">
        <v>6</v>
      </c>
      <c r="I324">
        <v>4.5780000000000003</v>
      </c>
      <c r="J324" s="1">
        <f t="shared" si="5"/>
        <v>96.138000000000005</v>
      </c>
      <c r="K324">
        <v>43511</v>
      </c>
      <c r="L324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45</v>
      </c>
      <c r="G325">
        <v>61.77</v>
      </c>
      <c r="H325">
        <v>5</v>
      </c>
      <c r="I325">
        <v>15.442500000000001</v>
      </c>
      <c r="J325" s="1">
        <f t="shared" si="5"/>
        <v>324.29250000000002</v>
      </c>
      <c r="K325">
        <v>43532</v>
      </c>
      <c r="L325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177</v>
      </c>
      <c r="F326" t="s">
        <v>31</v>
      </c>
      <c r="G326">
        <v>21.52</v>
      </c>
      <c r="H326">
        <v>6</v>
      </c>
      <c r="I326">
        <v>6.4560000000000004</v>
      </c>
      <c r="J326" s="1">
        <f t="shared" si="5"/>
        <v>135.57599999999999</v>
      </c>
      <c r="K326">
        <v>43482</v>
      </c>
      <c r="L326">
        <v>0.53333333333333333</v>
      </c>
      <c r="M326" t="s">
        <v>32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41</v>
      </c>
      <c r="C327" t="s">
        <v>42</v>
      </c>
      <c r="D327" t="s">
        <v>27</v>
      </c>
      <c r="E327" t="s">
        <v>177</v>
      </c>
      <c r="F327" t="s">
        <v>35</v>
      </c>
      <c r="G327">
        <v>97.74</v>
      </c>
      <c r="H327">
        <v>4</v>
      </c>
      <c r="I327">
        <v>19.547999999999998</v>
      </c>
      <c r="J327" s="1">
        <f t="shared" si="5"/>
        <v>410.50799999999998</v>
      </c>
      <c r="K327">
        <v>43536</v>
      </c>
      <c r="L327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177</v>
      </c>
      <c r="F328" t="s">
        <v>43</v>
      </c>
      <c r="G328">
        <v>99.78</v>
      </c>
      <c r="H328">
        <v>5</v>
      </c>
      <c r="I328">
        <v>24.945</v>
      </c>
      <c r="J328" s="1">
        <f t="shared" si="5"/>
        <v>523.84500000000003</v>
      </c>
      <c r="K328">
        <v>43533</v>
      </c>
      <c r="L328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177</v>
      </c>
      <c r="F329" t="s">
        <v>43</v>
      </c>
      <c r="G329">
        <v>94.26</v>
      </c>
      <c r="H329">
        <v>4</v>
      </c>
      <c r="I329">
        <v>18.852</v>
      </c>
      <c r="J329" s="1">
        <f t="shared" si="5"/>
        <v>395.892</v>
      </c>
      <c r="K329">
        <v>43536</v>
      </c>
      <c r="L329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41</v>
      </c>
      <c r="C330" t="s">
        <v>42</v>
      </c>
      <c r="D330" t="s">
        <v>20</v>
      </c>
      <c r="E330" t="s">
        <v>177</v>
      </c>
      <c r="F330" t="s">
        <v>22</v>
      </c>
      <c r="G330">
        <v>51.13</v>
      </c>
      <c r="H330">
        <v>4</v>
      </c>
      <c r="I330">
        <v>10.226000000000001</v>
      </c>
      <c r="J330" s="1">
        <f t="shared" si="5"/>
        <v>214.74600000000001</v>
      </c>
      <c r="K330">
        <v>43490</v>
      </c>
      <c r="L330">
        <v>0.42430555555555555</v>
      </c>
      <c r="M330" t="s">
        <v>32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177</v>
      </c>
      <c r="F331" t="s">
        <v>28</v>
      </c>
      <c r="G331">
        <v>36.36</v>
      </c>
      <c r="H331">
        <v>4</v>
      </c>
      <c r="I331">
        <v>7.2720000000000002</v>
      </c>
      <c r="J331" s="1">
        <f t="shared" si="5"/>
        <v>152.71199999999999</v>
      </c>
      <c r="K331">
        <v>43549</v>
      </c>
      <c r="L331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41</v>
      </c>
      <c r="C332" t="s">
        <v>42</v>
      </c>
      <c r="D332" t="s">
        <v>27</v>
      </c>
      <c r="E332" t="s">
        <v>177</v>
      </c>
      <c r="F332" t="s">
        <v>31</v>
      </c>
      <c r="G332">
        <v>22.02</v>
      </c>
      <c r="H332">
        <v>9</v>
      </c>
      <c r="I332">
        <v>9.9090000000000007</v>
      </c>
      <c r="J332" s="1">
        <f t="shared" si="5"/>
        <v>208.089</v>
      </c>
      <c r="K332">
        <v>43503</v>
      </c>
      <c r="L33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177</v>
      </c>
      <c r="F333" t="s">
        <v>43</v>
      </c>
      <c r="G333">
        <v>32.9</v>
      </c>
      <c r="H333">
        <v>3</v>
      </c>
      <c r="I333">
        <v>4.9349999999999996</v>
      </c>
      <c r="J333" s="1">
        <f t="shared" si="5"/>
        <v>103.63499999999999</v>
      </c>
      <c r="K333">
        <v>43513</v>
      </c>
      <c r="L333">
        <v>0.7270833333333333</v>
      </c>
      <c r="M333" t="s">
        <v>32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177</v>
      </c>
      <c r="F334" t="s">
        <v>45</v>
      </c>
      <c r="G334">
        <v>77.02</v>
      </c>
      <c r="H334">
        <v>5</v>
      </c>
      <c r="I334">
        <v>19.254999999999999</v>
      </c>
      <c r="J334" s="1">
        <f t="shared" si="5"/>
        <v>404.35499999999996</v>
      </c>
      <c r="K334">
        <v>43499</v>
      </c>
      <c r="L334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177</v>
      </c>
      <c r="F335" t="s">
        <v>43</v>
      </c>
      <c r="G335">
        <v>23.48</v>
      </c>
      <c r="H335">
        <v>2</v>
      </c>
      <c r="I335">
        <v>2.3479999999999999</v>
      </c>
      <c r="J335" s="1">
        <f t="shared" si="5"/>
        <v>49.308</v>
      </c>
      <c r="K335">
        <v>43538</v>
      </c>
      <c r="L335">
        <v>0.47291666666666665</v>
      </c>
      <c r="M335" t="s">
        <v>32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177</v>
      </c>
      <c r="F336" t="s">
        <v>35</v>
      </c>
      <c r="G336">
        <v>14.7</v>
      </c>
      <c r="H336">
        <v>5</v>
      </c>
      <c r="I336">
        <v>3.6749999999999998</v>
      </c>
      <c r="J336" s="1">
        <f t="shared" si="5"/>
        <v>77.174999999999997</v>
      </c>
      <c r="K336">
        <v>43548</v>
      </c>
      <c r="L336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 s="1">
        <f t="shared" si="5"/>
        <v>149.36250000000001</v>
      </c>
      <c r="K337">
        <v>43545</v>
      </c>
      <c r="L337">
        <v>0.4284722222222222</v>
      </c>
      <c r="M337" t="s">
        <v>32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177</v>
      </c>
      <c r="F338" t="s">
        <v>45</v>
      </c>
      <c r="G338">
        <v>76.400000000000006</v>
      </c>
      <c r="H338">
        <v>9</v>
      </c>
      <c r="I338">
        <v>34.380000000000003</v>
      </c>
      <c r="J338" s="1">
        <f t="shared" si="5"/>
        <v>721.98</v>
      </c>
      <c r="K338">
        <v>43543</v>
      </c>
      <c r="L338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41</v>
      </c>
      <c r="C339" t="s">
        <v>42</v>
      </c>
      <c r="D339" t="s">
        <v>27</v>
      </c>
      <c r="E339" t="s">
        <v>21</v>
      </c>
      <c r="F339" t="s">
        <v>35</v>
      </c>
      <c r="G339">
        <v>57.95</v>
      </c>
      <c r="H339">
        <v>6</v>
      </c>
      <c r="I339">
        <v>17.385000000000002</v>
      </c>
      <c r="J339" s="1">
        <f t="shared" si="5"/>
        <v>365.08500000000004</v>
      </c>
      <c r="K339">
        <v>43520</v>
      </c>
      <c r="L339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 s="1">
        <f t="shared" si="5"/>
        <v>150.0975</v>
      </c>
      <c r="K340">
        <v>43552</v>
      </c>
      <c r="L340">
        <v>0.54027777777777775</v>
      </c>
      <c r="M340" t="s">
        <v>32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41</v>
      </c>
      <c r="C341" t="s">
        <v>42</v>
      </c>
      <c r="D341" t="s">
        <v>20</v>
      </c>
      <c r="E341" t="s">
        <v>21</v>
      </c>
      <c r="F341" t="s">
        <v>43</v>
      </c>
      <c r="G341">
        <v>42.82</v>
      </c>
      <c r="H341">
        <v>9</v>
      </c>
      <c r="I341">
        <v>19.268999999999998</v>
      </c>
      <c r="J341" s="1">
        <f t="shared" si="5"/>
        <v>404.649</v>
      </c>
      <c r="K341">
        <v>43501</v>
      </c>
      <c r="L341">
        <v>0.6430555555555556</v>
      </c>
      <c r="M341" t="s">
        <v>32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41</v>
      </c>
      <c r="C342" t="s">
        <v>42</v>
      </c>
      <c r="D342" t="s">
        <v>20</v>
      </c>
      <c r="E342" t="s">
        <v>177</v>
      </c>
      <c r="F342" t="s">
        <v>28</v>
      </c>
      <c r="G342">
        <v>48.09</v>
      </c>
      <c r="H342">
        <v>3</v>
      </c>
      <c r="I342">
        <v>7.2134999999999998</v>
      </c>
      <c r="J342" s="1">
        <f t="shared" si="5"/>
        <v>151.48350000000002</v>
      </c>
      <c r="K342">
        <v>43506</v>
      </c>
      <c r="L342">
        <v>0.76597222222222217</v>
      </c>
      <c r="M342" t="s">
        <v>32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41</v>
      </c>
      <c r="C343" t="s">
        <v>42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 s="1">
        <f t="shared" si="5"/>
        <v>411.37949999999995</v>
      </c>
      <c r="K343">
        <v>43529</v>
      </c>
      <c r="L343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41</v>
      </c>
      <c r="C344" t="s">
        <v>42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 s="1">
        <f t="shared" si="5"/>
        <v>565.21500000000003</v>
      </c>
      <c r="K344">
        <v>43511</v>
      </c>
      <c r="L344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43</v>
      </c>
      <c r="G345">
        <v>97.03</v>
      </c>
      <c r="H345">
        <v>5</v>
      </c>
      <c r="I345">
        <v>24.2575</v>
      </c>
      <c r="J345" s="1">
        <f t="shared" si="5"/>
        <v>509.40749999999997</v>
      </c>
      <c r="K345">
        <v>43495</v>
      </c>
      <c r="L345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177</v>
      </c>
      <c r="F346" t="s">
        <v>35</v>
      </c>
      <c r="G346">
        <v>44.65</v>
      </c>
      <c r="H346">
        <v>3</v>
      </c>
      <c r="I346">
        <v>6.6974999999999998</v>
      </c>
      <c r="J346" s="1">
        <f t="shared" si="5"/>
        <v>140.64749999999998</v>
      </c>
      <c r="K346">
        <v>43510</v>
      </c>
      <c r="L346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45</v>
      </c>
      <c r="G347">
        <v>77.930000000000007</v>
      </c>
      <c r="H347">
        <v>9</v>
      </c>
      <c r="I347">
        <v>35.0685</v>
      </c>
      <c r="J347" s="1">
        <f t="shared" si="5"/>
        <v>736.43850000000009</v>
      </c>
      <c r="K347">
        <v>43523</v>
      </c>
      <c r="L347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177</v>
      </c>
      <c r="F348" t="s">
        <v>28</v>
      </c>
      <c r="G348">
        <v>71.95</v>
      </c>
      <c r="H348">
        <v>1</v>
      </c>
      <c r="I348">
        <v>3.5975000000000001</v>
      </c>
      <c r="J348" s="1">
        <f t="shared" si="5"/>
        <v>75.547499999999999</v>
      </c>
      <c r="K348">
        <v>43500</v>
      </c>
      <c r="L348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31</v>
      </c>
      <c r="G349">
        <v>89.25</v>
      </c>
      <c r="H349">
        <v>8</v>
      </c>
      <c r="I349">
        <v>35.700000000000003</v>
      </c>
      <c r="J349" s="1">
        <f t="shared" si="5"/>
        <v>749.7</v>
      </c>
      <c r="K349">
        <v>43485</v>
      </c>
      <c r="L349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177</v>
      </c>
      <c r="F350" t="s">
        <v>28</v>
      </c>
      <c r="G350">
        <v>26.02</v>
      </c>
      <c r="H350">
        <v>7</v>
      </c>
      <c r="I350">
        <v>9.1069999999999993</v>
      </c>
      <c r="J350" s="1">
        <f t="shared" si="5"/>
        <v>191.24699999999999</v>
      </c>
      <c r="K350">
        <v>43552</v>
      </c>
      <c r="L350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41</v>
      </c>
      <c r="C351" t="s">
        <v>42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 s="1">
        <f t="shared" si="5"/>
        <v>141.75</v>
      </c>
      <c r="K351">
        <v>43523</v>
      </c>
      <c r="L351">
        <v>0.46249999999999997</v>
      </c>
      <c r="M351" t="s">
        <v>32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45</v>
      </c>
      <c r="G352">
        <v>99.3</v>
      </c>
      <c r="H352">
        <v>10</v>
      </c>
      <c r="I352">
        <v>49.65</v>
      </c>
      <c r="J352" s="1">
        <f t="shared" si="5"/>
        <v>1042.6500000000001</v>
      </c>
      <c r="K352">
        <v>43511</v>
      </c>
      <c r="L352">
        <v>0.62013888888888891</v>
      </c>
      <c r="M352" t="s">
        <v>32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177</v>
      </c>
      <c r="F353" t="s">
        <v>28</v>
      </c>
      <c r="G353">
        <v>51.69</v>
      </c>
      <c r="H353">
        <v>7</v>
      </c>
      <c r="I353">
        <v>18.0915</v>
      </c>
      <c r="J353" s="1">
        <f t="shared" si="5"/>
        <v>379.92149999999998</v>
      </c>
      <c r="K353">
        <v>43491</v>
      </c>
      <c r="L353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41</v>
      </c>
      <c r="C354" t="s">
        <v>42</v>
      </c>
      <c r="D354" t="s">
        <v>20</v>
      </c>
      <c r="E354" t="s">
        <v>21</v>
      </c>
      <c r="F354" t="s">
        <v>45</v>
      </c>
      <c r="G354">
        <v>54.73</v>
      </c>
      <c r="H354">
        <v>7</v>
      </c>
      <c r="I354">
        <v>19.1555</v>
      </c>
      <c r="J354" s="1">
        <f t="shared" si="5"/>
        <v>402.26549999999997</v>
      </c>
      <c r="K354">
        <v>43538</v>
      </c>
      <c r="L354">
        <v>0.79305555555555562</v>
      </c>
      <c r="M354" t="s">
        <v>32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41</v>
      </c>
      <c r="C355" t="s">
        <v>42</v>
      </c>
      <c r="D355" t="s">
        <v>20</v>
      </c>
      <c r="E355" t="s">
        <v>177</v>
      </c>
      <c r="F355" t="s">
        <v>31</v>
      </c>
      <c r="G355">
        <v>27</v>
      </c>
      <c r="H355">
        <v>9</v>
      </c>
      <c r="I355">
        <v>12.15</v>
      </c>
      <c r="J355" s="1">
        <f t="shared" si="5"/>
        <v>255.15</v>
      </c>
      <c r="K355">
        <v>43526</v>
      </c>
      <c r="L355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 s="1">
        <f t="shared" si="5"/>
        <v>31.751999999999999</v>
      </c>
      <c r="K356">
        <v>43528</v>
      </c>
      <c r="L356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41</v>
      </c>
      <c r="C357" t="s">
        <v>42</v>
      </c>
      <c r="D357" t="s">
        <v>20</v>
      </c>
      <c r="E357" t="s">
        <v>21</v>
      </c>
      <c r="F357" t="s">
        <v>43</v>
      </c>
      <c r="G357">
        <v>89.14</v>
      </c>
      <c r="H357">
        <v>4</v>
      </c>
      <c r="I357">
        <v>17.827999999999999</v>
      </c>
      <c r="J357" s="1">
        <f t="shared" si="5"/>
        <v>374.38799999999998</v>
      </c>
      <c r="K357">
        <v>43472</v>
      </c>
      <c r="L357">
        <v>0.51388888888888895</v>
      </c>
      <c r="M357" t="s">
        <v>32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45</v>
      </c>
      <c r="G358">
        <v>37.549999999999997</v>
      </c>
      <c r="H358">
        <v>10</v>
      </c>
      <c r="I358">
        <v>18.774999999999999</v>
      </c>
      <c r="J358" s="1">
        <f t="shared" si="5"/>
        <v>394.27499999999998</v>
      </c>
      <c r="K358">
        <v>43532</v>
      </c>
      <c r="L358">
        <v>0.8340277777777777</v>
      </c>
      <c r="M358" t="s">
        <v>32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35</v>
      </c>
      <c r="G359">
        <v>95.44</v>
      </c>
      <c r="H359">
        <v>10</v>
      </c>
      <c r="I359">
        <v>47.72</v>
      </c>
      <c r="J359" s="1">
        <f t="shared" si="5"/>
        <v>1002.12</v>
      </c>
      <c r="K359">
        <v>43474</v>
      </c>
      <c r="L359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41</v>
      </c>
      <c r="C360" t="s">
        <v>42</v>
      </c>
      <c r="D360" t="s">
        <v>27</v>
      </c>
      <c r="E360" t="s">
        <v>177</v>
      </c>
      <c r="F360" t="s">
        <v>28</v>
      </c>
      <c r="G360">
        <v>27.5</v>
      </c>
      <c r="H360">
        <v>3</v>
      </c>
      <c r="I360">
        <v>4.125</v>
      </c>
      <c r="J360" s="1">
        <f t="shared" si="5"/>
        <v>86.625</v>
      </c>
      <c r="K360">
        <v>43525</v>
      </c>
      <c r="L360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41</v>
      </c>
      <c r="C361" t="s">
        <v>42</v>
      </c>
      <c r="D361" t="s">
        <v>27</v>
      </c>
      <c r="E361" t="s">
        <v>177</v>
      </c>
      <c r="F361" t="s">
        <v>35</v>
      </c>
      <c r="G361">
        <v>74.97</v>
      </c>
      <c r="H361">
        <v>1</v>
      </c>
      <c r="I361">
        <v>3.7484999999999999</v>
      </c>
      <c r="J361" s="1">
        <f t="shared" si="5"/>
        <v>78.718500000000006</v>
      </c>
      <c r="K361">
        <v>43540</v>
      </c>
      <c r="L361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177</v>
      </c>
      <c r="F362" t="s">
        <v>43</v>
      </c>
      <c r="G362">
        <v>80.959999999999994</v>
      </c>
      <c r="H362">
        <v>8</v>
      </c>
      <c r="I362">
        <v>32.384</v>
      </c>
      <c r="J362" s="1">
        <f t="shared" si="5"/>
        <v>680.06399999999996</v>
      </c>
      <c r="K362">
        <v>43513</v>
      </c>
      <c r="L362">
        <v>0.46666666666666662</v>
      </c>
      <c r="M362" t="s">
        <v>32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43</v>
      </c>
      <c r="G363">
        <v>94.47</v>
      </c>
      <c r="H363">
        <v>8</v>
      </c>
      <c r="I363">
        <v>37.787999999999997</v>
      </c>
      <c r="J363" s="1">
        <f t="shared" si="5"/>
        <v>793.548</v>
      </c>
      <c r="K363">
        <v>43523</v>
      </c>
      <c r="L363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177</v>
      </c>
      <c r="F364" t="s">
        <v>43</v>
      </c>
      <c r="G364">
        <v>99.79</v>
      </c>
      <c r="H364">
        <v>2</v>
      </c>
      <c r="I364">
        <v>9.9789999999999992</v>
      </c>
      <c r="J364" s="1">
        <f t="shared" si="5"/>
        <v>209.55900000000003</v>
      </c>
      <c r="K364">
        <v>43531</v>
      </c>
      <c r="L364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177</v>
      </c>
      <c r="F365" t="s">
        <v>31</v>
      </c>
      <c r="G365">
        <v>73.22</v>
      </c>
      <c r="H365">
        <v>6</v>
      </c>
      <c r="I365">
        <v>21.966000000000001</v>
      </c>
      <c r="J365" s="1">
        <f t="shared" si="5"/>
        <v>461.286</v>
      </c>
      <c r="K365">
        <v>43486</v>
      </c>
      <c r="L365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43</v>
      </c>
      <c r="G366">
        <v>41.24</v>
      </c>
      <c r="H366">
        <v>4</v>
      </c>
      <c r="I366">
        <v>8.2479999999999993</v>
      </c>
      <c r="J366" s="1">
        <f t="shared" si="5"/>
        <v>173.208</v>
      </c>
      <c r="K366">
        <v>43515</v>
      </c>
      <c r="L366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45</v>
      </c>
      <c r="G367">
        <v>81.680000000000007</v>
      </c>
      <c r="H367">
        <v>4</v>
      </c>
      <c r="I367">
        <v>16.335999999999999</v>
      </c>
      <c r="J367" s="1">
        <f t="shared" si="5"/>
        <v>343.05600000000004</v>
      </c>
      <c r="K367">
        <v>43471</v>
      </c>
      <c r="L367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 s="1">
        <f t="shared" si="5"/>
        <v>484.97399999999999</v>
      </c>
      <c r="K368">
        <v>43538</v>
      </c>
      <c r="L368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177</v>
      </c>
      <c r="F369" t="s">
        <v>31</v>
      </c>
      <c r="G369">
        <v>65.94</v>
      </c>
      <c r="H369">
        <v>4</v>
      </c>
      <c r="I369">
        <v>13.188000000000001</v>
      </c>
      <c r="J369" s="1">
        <f t="shared" si="5"/>
        <v>276.94799999999998</v>
      </c>
      <c r="K369">
        <v>43548</v>
      </c>
      <c r="L369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35</v>
      </c>
      <c r="G370">
        <v>14.36</v>
      </c>
      <c r="H370">
        <v>10</v>
      </c>
      <c r="I370">
        <v>7.18</v>
      </c>
      <c r="J370" s="1">
        <f t="shared" si="5"/>
        <v>150.78</v>
      </c>
      <c r="K370">
        <v>43492</v>
      </c>
      <c r="L370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177</v>
      </c>
      <c r="F371" t="s">
        <v>28</v>
      </c>
      <c r="G371">
        <v>21.5</v>
      </c>
      <c r="H371">
        <v>9</v>
      </c>
      <c r="I371">
        <v>9.6750000000000007</v>
      </c>
      <c r="J371" s="1">
        <f t="shared" si="5"/>
        <v>203.17500000000001</v>
      </c>
      <c r="K371">
        <v>43530</v>
      </c>
      <c r="L371">
        <v>0.53194444444444444</v>
      </c>
      <c r="M371" t="s">
        <v>32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41</v>
      </c>
      <c r="C372" t="s">
        <v>42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 s="1">
        <f t="shared" si="5"/>
        <v>193.01100000000002</v>
      </c>
      <c r="K372">
        <v>43498</v>
      </c>
      <c r="L37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41</v>
      </c>
      <c r="C373" t="s">
        <v>42</v>
      </c>
      <c r="D373" t="s">
        <v>27</v>
      </c>
      <c r="E373" t="s">
        <v>21</v>
      </c>
      <c r="F373" t="s">
        <v>45</v>
      </c>
      <c r="G373">
        <v>60.96</v>
      </c>
      <c r="H373">
        <v>2</v>
      </c>
      <c r="I373">
        <v>6.0960000000000001</v>
      </c>
      <c r="J373" s="1">
        <f t="shared" si="5"/>
        <v>128.01599999999999</v>
      </c>
      <c r="K373">
        <v>43490</v>
      </c>
      <c r="L373">
        <v>0.81874999999999998</v>
      </c>
      <c r="M373" t="s">
        <v>32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31</v>
      </c>
      <c r="G374">
        <v>70.11</v>
      </c>
      <c r="H374">
        <v>6</v>
      </c>
      <c r="I374">
        <v>21.033000000000001</v>
      </c>
      <c r="J374" s="1">
        <f t="shared" si="5"/>
        <v>441.69299999999998</v>
      </c>
      <c r="K374">
        <v>43538</v>
      </c>
      <c r="L374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177</v>
      </c>
      <c r="F375" t="s">
        <v>45</v>
      </c>
      <c r="G375">
        <v>42.08</v>
      </c>
      <c r="H375">
        <v>6</v>
      </c>
      <c r="I375">
        <v>12.624000000000001</v>
      </c>
      <c r="J375" s="1">
        <f t="shared" si="5"/>
        <v>265.10399999999998</v>
      </c>
      <c r="K375">
        <v>43494</v>
      </c>
      <c r="L375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31</v>
      </c>
      <c r="G376">
        <v>67.09</v>
      </c>
      <c r="H376">
        <v>5</v>
      </c>
      <c r="I376">
        <v>16.772500000000001</v>
      </c>
      <c r="J376" s="1">
        <f t="shared" si="5"/>
        <v>352.22250000000003</v>
      </c>
      <c r="K376">
        <v>43468</v>
      </c>
      <c r="L376">
        <v>0.69930555555555562</v>
      </c>
      <c r="M376" t="s">
        <v>32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45</v>
      </c>
      <c r="G377">
        <v>96.7</v>
      </c>
      <c r="H377">
        <v>5</v>
      </c>
      <c r="I377">
        <v>24.175000000000001</v>
      </c>
      <c r="J377" s="1">
        <f t="shared" si="5"/>
        <v>507.67500000000001</v>
      </c>
      <c r="K377">
        <v>43479</v>
      </c>
      <c r="L377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41</v>
      </c>
      <c r="C378" t="s">
        <v>42</v>
      </c>
      <c r="D378" t="s">
        <v>20</v>
      </c>
      <c r="E378" t="s">
        <v>21</v>
      </c>
      <c r="F378" t="s">
        <v>31</v>
      </c>
      <c r="G378">
        <v>35.380000000000003</v>
      </c>
      <c r="H378">
        <v>9</v>
      </c>
      <c r="I378">
        <v>15.920999999999999</v>
      </c>
      <c r="J378" s="1">
        <f t="shared" si="5"/>
        <v>334.34100000000001</v>
      </c>
      <c r="K378">
        <v>43470</v>
      </c>
      <c r="L378">
        <v>0.82638888888888884</v>
      </c>
      <c r="M378" t="s">
        <v>32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177</v>
      </c>
      <c r="F379" t="s">
        <v>35</v>
      </c>
      <c r="G379">
        <v>95.49</v>
      </c>
      <c r="H379">
        <v>7</v>
      </c>
      <c r="I379">
        <v>33.421500000000002</v>
      </c>
      <c r="J379" s="1">
        <f t="shared" si="5"/>
        <v>701.85149999999999</v>
      </c>
      <c r="K379">
        <v>43518</v>
      </c>
      <c r="L379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177</v>
      </c>
      <c r="F380" t="s">
        <v>45</v>
      </c>
      <c r="G380">
        <v>96.98</v>
      </c>
      <c r="H380">
        <v>4</v>
      </c>
      <c r="I380">
        <v>19.396000000000001</v>
      </c>
      <c r="J380" s="1">
        <f t="shared" si="5"/>
        <v>407.31600000000003</v>
      </c>
      <c r="K380">
        <v>43502</v>
      </c>
      <c r="L380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41</v>
      </c>
      <c r="C381" t="s">
        <v>42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 s="1">
        <f t="shared" si="5"/>
        <v>99.33</v>
      </c>
      <c r="K381">
        <v>43495</v>
      </c>
      <c r="L381">
        <v>0.56388888888888888</v>
      </c>
      <c r="M381" t="s">
        <v>32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177</v>
      </c>
      <c r="F382" t="s">
        <v>35</v>
      </c>
      <c r="G382">
        <v>82.33</v>
      </c>
      <c r="H382">
        <v>4</v>
      </c>
      <c r="I382">
        <v>16.466000000000001</v>
      </c>
      <c r="J382" s="1">
        <f t="shared" si="5"/>
        <v>345.786</v>
      </c>
      <c r="K382">
        <v>43476</v>
      </c>
      <c r="L382">
        <v>0.44236111111111115</v>
      </c>
      <c r="M382" t="s">
        <v>32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 s="1">
        <f t="shared" si="5"/>
        <v>55.881</v>
      </c>
      <c r="K383">
        <v>43543</v>
      </c>
      <c r="L383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41</v>
      </c>
      <c r="C384" t="s">
        <v>42</v>
      </c>
      <c r="D384" t="s">
        <v>27</v>
      </c>
      <c r="E384" t="s">
        <v>21</v>
      </c>
      <c r="F384" t="s">
        <v>43</v>
      </c>
      <c r="G384">
        <v>99.69</v>
      </c>
      <c r="H384">
        <v>5</v>
      </c>
      <c r="I384">
        <v>24.922499999999999</v>
      </c>
      <c r="J384" s="1">
        <f t="shared" si="5"/>
        <v>523.37249999999995</v>
      </c>
      <c r="K384">
        <v>43479</v>
      </c>
      <c r="L384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43</v>
      </c>
      <c r="G385">
        <v>74.89</v>
      </c>
      <c r="H385">
        <v>4</v>
      </c>
      <c r="I385">
        <v>14.978</v>
      </c>
      <c r="J385" s="1">
        <f t="shared" si="5"/>
        <v>314.53800000000001</v>
      </c>
      <c r="K385">
        <v>43525</v>
      </c>
      <c r="L385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43</v>
      </c>
      <c r="G386">
        <v>40.94</v>
      </c>
      <c r="H386">
        <v>5</v>
      </c>
      <c r="I386">
        <v>10.234999999999999</v>
      </c>
      <c r="J386" s="1">
        <f t="shared" si="5"/>
        <v>214.935</v>
      </c>
      <c r="K386">
        <v>43471</v>
      </c>
      <c r="L386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41</v>
      </c>
      <c r="C387" t="s">
        <v>42</v>
      </c>
      <c r="D387" t="s">
        <v>20</v>
      </c>
      <c r="E387" t="s">
        <v>177</v>
      </c>
      <c r="F387" t="s">
        <v>35</v>
      </c>
      <c r="G387">
        <v>75.819999999999993</v>
      </c>
      <c r="H387">
        <v>1</v>
      </c>
      <c r="I387">
        <v>3.7909999999999999</v>
      </c>
      <c r="J387" s="1">
        <f t="shared" ref="J387:J450" si="6">G387*H387+I387</f>
        <v>79.61099999999999</v>
      </c>
      <c r="K387">
        <v>43496</v>
      </c>
      <c r="L387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177</v>
      </c>
      <c r="F388" t="s">
        <v>43</v>
      </c>
      <c r="G388">
        <v>46.77</v>
      </c>
      <c r="H388">
        <v>6</v>
      </c>
      <c r="I388">
        <v>14.031000000000001</v>
      </c>
      <c r="J388" s="1">
        <f t="shared" si="6"/>
        <v>294.65100000000001</v>
      </c>
      <c r="K388">
        <v>43535</v>
      </c>
      <c r="L388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 s="1">
        <f t="shared" si="6"/>
        <v>339.36</v>
      </c>
      <c r="K389">
        <v>43516</v>
      </c>
      <c r="L389">
        <v>0.7006944444444444</v>
      </c>
      <c r="M389" t="s">
        <v>32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45</v>
      </c>
      <c r="G390">
        <v>54.07</v>
      </c>
      <c r="H390">
        <v>9</v>
      </c>
      <c r="I390">
        <v>24.331499999999998</v>
      </c>
      <c r="J390" s="1">
        <f t="shared" si="6"/>
        <v>510.9615</v>
      </c>
      <c r="K390">
        <v>43492</v>
      </c>
      <c r="L390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41</v>
      </c>
      <c r="C391" t="s">
        <v>42</v>
      </c>
      <c r="D391" t="s">
        <v>27</v>
      </c>
      <c r="E391" t="s">
        <v>177</v>
      </c>
      <c r="F391" t="s">
        <v>43</v>
      </c>
      <c r="G391">
        <v>18.22</v>
      </c>
      <c r="H391">
        <v>7</v>
      </c>
      <c r="I391">
        <v>6.3769999999999998</v>
      </c>
      <c r="J391" s="1">
        <f t="shared" si="6"/>
        <v>133.917</v>
      </c>
      <c r="K391">
        <v>43534</v>
      </c>
      <c r="L391">
        <v>0.58611111111111114</v>
      </c>
      <c r="M391" t="s">
        <v>32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45</v>
      </c>
      <c r="G392">
        <v>80.48</v>
      </c>
      <c r="H392">
        <v>3</v>
      </c>
      <c r="I392">
        <v>12.071999999999999</v>
      </c>
      <c r="J392" s="1">
        <f t="shared" si="6"/>
        <v>253.512</v>
      </c>
      <c r="K392">
        <v>43511</v>
      </c>
      <c r="L39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41</v>
      </c>
      <c r="C393" t="s">
        <v>42</v>
      </c>
      <c r="D393" t="s">
        <v>27</v>
      </c>
      <c r="E393" t="s">
        <v>21</v>
      </c>
      <c r="F393" t="s">
        <v>45</v>
      </c>
      <c r="G393">
        <v>37.950000000000003</v>
      </c>
      <c r="H393">
        <v>10</v>
      </c>
      <c r="I393">
        <v>18.975000000000001</v>
      </c>
      <c r="J393" s="1">
        <f t="shared" si="6"/>
        <v>398.47500000000002</v>
      </c>
      <c r="K393">
        <v>43491</v>
      </c>
      <c r="L393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177</v>
      </c>
      <c r="F394" t="s">
        <v>28</v>
      </c>
      <c r="G394">
        <v>76.819999999999993</v>
      </c>
      <c r="H394">
        <v>1</v>
      </c>
      <c r="I394">
        <v>3.8410000000000002</v>
      </c>
      <c r="J394" s="1">
        <f t="shared" si="6"/>
        <v>80.660999999999987</v>
      </c>
      <c r="K394">
        <v>43509</v>
      </c>
      <c r="L394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35</v>
      </c>
      <c r="G395">
        <v>52.26</v>
      </c>
      <c r="H395">
        <v>10</v>
      </c>
      <c r="I395">
        <v>26.13</v>
      </c>
      <c r="J395" s="1">
        <f t="shared" si="6"/>
        <v>548.73</v>
      </c>
      <c r="K395">
        <v>43533</v>
      </c>
      <c r="L395">
        <v>0.53125</v>
      </c>
      <c r="M395" t="s">
        <v>32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 s="1">
        <f t="shared" si="6"/>
        <v>83.72699999999999</v>
      </c>
      <c r="K396">
        <v>43530</v>
      </c>
      <c r="L396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 s="1">
        <f t="shared" si="6"/>
        <v>406.875</v>
      </c>
      <c r="K397">
        <v>43489</v>
      </c>
      <c r="L397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43</v>
      </c>
      <c r="G398">
        <v>54.27</v>
      </c>
      <c r="H398">
        <v>5</v>
      </c>
      <c r="I398">
        <v>13.567500000000001</v>
      </c>
      <c r="J398" s="1">
        <f t="shared" si="6"/>
        <v>284.91750000000002</v>
      </c>
      <c r="K398">
        <v>43537</v>
      </c>
      <c r="L398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41</v>
      </c>
      <c r="C399" t="s">
        <v>42</v>
      </c>
      <c r="D399" t="s">
        <v>27</v>
      </c>
      <c r="E399" t="s">
        <v>177</v>
      </c>
      <c r="F399" t="s">
        <v>31</v>
      </c>
      <c r="G399">
        <v>13.59</v>
      </c>
      <c r="H399">
        <v>9</v>
      </c>
      <c r="I399">
        <v>6.1154999999999999</v>
      </c>
      <c r="J399" s="1">
        <f t="shared" si="6"/>
        <v>128.4255</v>
      </c>
      <c r="K399">
        <v>43539</v>
      </c>
      <c r="L399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41</v>
      </c>
      <c r="C400" t="s">
        <v>42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 s="1">
        <f t="shared" si="6"/>
        <v>258.678</v>
      </c>
      <c r="K400">
        <v>43529</v>
      </c>
      <c r="L400">
        <v>0.5625</v>
      </c>
      <c r="M400" t="s">
        <v>32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41</v>
      </c>
      <c r="C401" t="s">
        <v>42</v>
      </c>
      <c r="D401" t="s">
        <v>20</v>
      </c>
      <c r="E401" t="s">
        <v>177</v>
      </c>
      <c r="F401" t="s">
        <v>28</v>
      </c>
      <c r="G401">
        <v>19.239999999999998</v>
      </c>
      <c r="H401">
        <v>9</v>
      </c>
      <c r="I401">
        <v>8.6579999999999995</v>
      </c>
      <c r="J401" s="1">
        <f t="shared" si="6"/>
        <v>181.81799999999998</v>
      </c>
      <c r="K401">
        <v>43528</v>
      </c>
      <c r="L401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43</v>
      </c>
      <c r="G402">
        <v>39.43</v>
      </c>
      <c r="H402">
        <v>6</v>
      </c>
      <c r="I402">
        <v>11.829000000000001</v>
      </c>
      <c r="J402" s="1">
        <f t="shared" si="6"/>
        <v>248.40899999999999</v>
      </c>
      <c r="K402">
        <v>43549</v>
      </c>
      <c r="L402">
        <v>0.84583333333333333</v>
      </c>
      <c r="M402" t="s">
        <v>32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177</v>
      </c>
      <c r="F403" t="s">
        <v>31</v>
      </c>
      <c r="G403">
        <v>46.22</v>
      </c>
      <c r="H403">
        <v>4</v>
      </c>
      <c r="I403">
        <v>9.2439999999999998</v>
      </c>
      <c r="J403" s="1">
        <f t="shared" si="6"/>
        <v>194.124</v>
      </c>
      <c r="K403">
        <v>43536</v>
      </c>
      <c r="L403">
        <v>0.83611111111111114</v>
      </c>
      <c r="M403" t="s">
        <v>32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177</v>
      </c>
      <c r="F404" t="s">
        <v>31</v>
      </c>
      <c r="G404">
        <v>13.98</v>
      </c>
      <c r="H404">
        <v>1</v>
      </c>
      <c r="I404">
        <v>0.69899999999999995</v>
      </c>
      <c r="J404" s="1">
        <f t="shared" si="6"/>
        <v>14.679</v>
      </c>
      <c r="K404">
        <v>43500</v>
      </c>
      <c r="L404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41</v>
      </c>
      <c r="C405" t="s">
        <v>42</v>
      </c>
      <c r="D405" t="s">
        <v>27</v>
      </c>
      <c r="E405" t="s">
        <v>21</v>
      </c>
      <c r="F405" t="s">
        <v>45</v>
      </c>
      <c r="G405">
        <v>39.75</v>
      </c>
      <c r="H405">
        <v>5</v>
      </c>
      <c r="I405">
        <v>9.9375</v>
      </c>
      <c r="J405" s="1">
        <f t="shared" si="6"/>
        <v>208.6875</v>
      </c>
      <c r="K405">
        <v>43518</v>
      </c>
      <c r="L405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45</v>
      </c>
      <c r="G406">
        <v>97.79</v>
      </c>
      <c r="H406">
        <v>7</v>
      </c>
      <c r="I406">
        <v>34.226500000000001</v>
      </c>
      <c r="J406" s="1">
        <f t="shared" si="6"/>
        <v>718.75650000000007</v>
      </c>
      <c r="K406">
        <v>43512</v>
      </c>
      <c r="L406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177</v>
      </c>
      <c r="F407" t="s">
        <v>35</v>
      </c>
      <c r="G407">
        <v>67.260000000000005</v>
      </c>
      <c r="H407">
        <v>4</v>
      </c>
      <c r="I407">
        <v>13.452</v>
      </c>
      <c r="J407" s="1">
        <f t="shared" si="6"/>
        <v>282.49200000000002</v>
      </c>
      <c r="K407">
        <v>43484</v>
      </c>
      <c r="L407">
        <v>0.64444444444444449</v>
      </c>
      <c r="M407" t="s">
        <v>32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177</v>
      </c>
      <c r="F408" t="s">
        <v>43</v>
      </c>
      <c r="G408">
        <v>13.79</v>
      </c>
      <c r="H408">
        <v>5</v>
      </c>
      <c r="I408">
        <v>3.4474999999999998</v>
      </c>
      <c r="J408" s="1">
        <f t="shared" si="6"/>
        <v>72.397499999999994</v>
      </c>
      <c r="K408">
        <v>43476</v>
      </c>
      <c r="L408">
        <v>0.79652777777777783</v>
      </c>
      <c r="M408" t="s">
        <v>32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41</v>
      </c>
      <c r="C409" t="s">
        <v>42</v>
      </c>
      <c r="D409" t="s">
        <v>20</v>
      </c>
      <c r="E409" t="s">
        <v>21</v>
      </c>
      <c r="F409" t="s">
        <v>45</v>
      </c>
      <c r="G409">
        <v>68.709999999999994</v>
      </c>
      <c r="H409">
        <v>4</v>
      </c>
      <c r="I409">
        <v>13.742000000000001</v>
      </c>
      <c r="J409" s="1">
        <f t="shared" si="6"/>
        <v>288.58199999999999</v>
      </c>
      <c r="K409">
        <v>43469</v>
      </c>
      <c r="L409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31</v>
      </c>
      <c r="G410">
        <v>56.53</v>
      </c>
      <c r="H410">
        <v>4</v>
      </c>
      <c r="I410">
        <v>11.305999999999999</v>
      </c>
      <c r="J410" s="1">
        <f t="shared" si="6"/>
        <v>237.42600000000002</v>
      </c>
      <c r="K410">
        <v>43528</v>
      </c>
      <c r="L410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45</v>
      </c>
      <c r="G411">
        <v>23.82</v>
      </c>
      <c r="H411">
        <v>5</v>
      </c>
      <c r="I411">
        <v>5.9550000000000001</v>
      </c>
      <c r="J411" s="1">
        <f t="shared" si="6"/>
        <v>125.05499999999999</v>
      </c>
      <c r="K411">
        <v>43493</v>
      </c>
      <c r="L411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41</v>
      </c>
      <c r="C412" t="s">
        <v>42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 s="1">
        <f t="shared" si="6"/>
        <v>359.20500000000004</v>
      </c>
      <c r="K412">
        <v>43467</v>
      </c>
      <c r="L41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41</v>
      </c>
      <c r="C413" t="s">
        <v>42</v>
      </c>
      <c r="D413" t="s">
        <v>27</v>
      </c>
      <c r="E413" t="s">
        <v>177</v>
      </c>
      <c r="F413" t="s">
        <v>35</v>
      </c>
      <c r="G413">
        <v>21.87</v>
      </c>
      <c r="H413">
        <v>2</v>
      </c>
      <c r="I413">
        <v>2.1869999999999998</v>
      </c>
      <c r="J413" s="1">
        <f t="shared" si="6"/>
        <v>45.927</v>
      </c>
      <c r="K413">
        <v>43490</v>
      </c>
      <c r="L413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177</v>
      </c>
      <c r="F414" t="s">
        <v>22</v>
      </c>
      <c r="G414">
        <v>20.97</v>
      </c>
      <c r="H414">
        <v>5</v>
      </c>
      <c r="I414">
        <v>5.2424999999999997</v>
      </c>
      <c r="J414" s="1">
        <f t="shared" si="6"/>
        <v>110.0925</v>
      </c>
      <c r="K414">
        <v>43469</v>
      </c>
      <c r="L414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177</v>
      </c>
      <c r="F415" t="s">
        <v>35</v>
      </c>
      <c r="G415">
        <v>25.84</v>
      </c>
      <c r="H415">
        <v>3</v>
      </c>
      <c r="I415">
        <v>3.8759999999999999</v>
      </c>
      <c r="J415" s="1">
        <f t="shared" si="6"/>
        <v>81.396000000000001</v>
      </c>
      <c r="K415">
        <v>43534</v>
      </c>
      <c r="L415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177</v>
      </c>
      <c r="F416" t="s">
        <v>31</v>
      </c>
      <c r="G416">
        <v>50.93</v>
      </c>
      <c r="H416">
        <v>8</v>
      </c>
      <c r="I416">
        <v>20.372</v>
      </c>
      <c r="J416" s="1">
        <f t="shared" si="6"/>
        <v>427.81200000000001</v>
      </c>
      <c r="K416">
        <v>43546</v>
      </c>
      <c r="L416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41</v>
      </c>
      <c r="C417" t="s">
        <v>42</v>
      </c>
      <c r="D417" t="s">
        <v>27</v>
      </c>
      <c r="E417" t="s">
        <v>177</v>
      </c>
      <c r="F417" t="s">
        <v>22</v>
      </c>
      <c r="G417">
        <v>96.11</v>
      </c>
      <c r="H417">
        <v>1</v>
      </c>
      <c r="I417">
        <v>4.8055000000000003</v>
      </c>
      <c r="J417" s="1">
        <f t="shared" si="6"/>
        <v>100.91549999999999</v>
      </c>
      <c r="K417">
        <v>43490</v>
      </c>
      <c r="L417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31</v>
      </c>
      <c r="G418">
        <v>45.38</v>
      </c>
      <c r="H418">
        <v>4</v>
      </c>
      <c r="I418">
        <v>9.0760000000000005</v>
      </c>
      <c r="J418" s="1">
        <f t="shared" si="6"/>
        <v>190.596</v>
      </c>
      <c r="K418">
        <v>43473</v>
      </c>
      <c r="L418">
        <v>0.57500000000000007</v>
      </c>
      <c r="M418" t="s">
        <v>32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 s="1">
        <f t="shared" si="6"/>
        <v>85.58550000000001</v>
      </c>
      <c r="K419">
        <v>43487</v>
      </c>
      <c r="L419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41</v>
      </c>
      <c r="C420" t="s">
        <v>42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 s="1">
        <f t="shared" si="6"/>
        <v>120.16199999999999</v>
      </c>
      <c r="K420">
        <v>43477</v>
      </c>
      <c r="L420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 s="1">
        <f t="shared" si="6"/>
        <v>185.36699999999999</v>
      </c>
      <c r="K421">
        <v>43500</v>
      </c>
      <c r="L421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43</v>
      </c>
      <c r="G422">
        <v>38.6</v>
      </c>
      <c r="H422">
        <v>3</v>
      </c>
      <c r="I422">
        <v>5.79</v>
      </c>
      <c r="J422" s="1">
        <f t="shared" si="6"/>
        <v>121.59000000000002</v>
      </c>
      <c r="K422">
        <v>43552</v>
      </c>
      <c r="L42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 s="1">
        <f t="shared" si="6"/>
        <v>264.75749999999999</v>
      </c>
      <c r="K423">
        <v>43488</v>
      </c>
      <c r="L423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45</v>
      </c>
      <c r="G424">
        <v>97.21</v>
      </c>
      <c r="H424">
        <v>10</v>
      </c>
      <c r="I424">
        <v>48.604999999999997</v>
      </c>
      <c r="J424" s="1">
        <f t="shared" si="6"/>
        <v>1020.7049999999999</v>
      </c>
      <c r="K424">
        <v>43504</v>
      </c>
      <c r="L424">
        <v>0.54166666666666663</v>
      </c>
      <c r="M424" t="s">
        <v>32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41</v>
      </c>
      <c r="C425" t="s">
        <v>42</v>
      </c>
      <c r="D425" t="s">
        <v>20</v>
      </c>
      <c r="E425" t="s">
        <v>177</v>
      </c>
      <c r="F425" t="s">
        <v>45</v>
      </c>
      <c r="G425">
        <v>25.42</v>
      </c>
      <c r="H425">
        <v>8</v>
      </c>
      <c r="I425">
        <v>10.167999999999999</v>
      </c>
      <c r="J425" s="1">
        <f t="shared" si="6"/>
        <v>213.52800000000002</v>
      </c>
      <c r="K425">
        <v>43543</v>
      </c>
      <c r="L425">
        <v>0.8208333333333333</v>
      </c>
      <c r="M425" t="s">
        <v>32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177</v>
      </c>
      <c r="F426" t="s">
        <v>45</v>
      </c>
      <c r="G426">
        <v>16.28</v>
      </c>
      <c r="H426">
        <v>1</v>
      </c>
      <c r="I426">
        <v>0.81399999999999995</v>
      </c>
      <c r="J426" s="1">
        <f t="shared" si="6"/>
        <v>17.094000000000001</v>
      </c>
      <c r="K426">
        <v>43533</v>
      </c>
      <c r="L426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41</v>
      </c>
      <c r="C427" t="s">
        <v>42</v>
      </c>
      <c r="D427" t="s">
        <v>20</v>
      </c>
      <c r="E427" t="s">
        <v>177</v>
      </c>
      <c r="F427" t="s">
        <v>45</v>
      </c>
      <c r="G427">
        <v>40.61</v>
      </c>
      <c r="H427">
        <v>9</v>
      </c>
      <c r="I427">
        <v>18.2745</v>
      </c>
      <c r="J427" s="1">
        <f t="shared" si="6"/>
        <v>383.7645</v>
      </c>
      <c r="K427">
        <v>43467</v>
      </c>
      <c r="L427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177</v>
      </c>
      <c r="F428" t="s">
        <v>22</v>
      </c>
      <c r="G428">
        <v>53.17</v>
      </c>
      <c r="H428">
        <v>7</v>
      </c>
      <c r="I428">
        <v>18.609500000000001</v>
      </c>
      <c r="J428" s="1">
        <f t="shared" si="6"/>
        <v>390.79950000000002</v>
      </c>
      <c r="K428">
        <v>43486</v>
      </c>
      <c r="L428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41</v>
      </c>
      <c r="C429" t="s">
        <v>42</v>
      </c>
      <c r="D429" t="s">
        <v>20</v>
      </c>
      <c r="E429" t="s">
        <v>21</v>
      </c>
      <c r="F429" t="s">
        <v>43</v>
      </c>
      <c r="G429">
        <v>20.87</v>
      </c>
      <c r="H429">
        <v>3</v>
      </c>
      <c r="I429">
        <v>3.1305000000000001</v>
      </c>
      <c r="J429" s="1">
        <f t="shared" si="6"/>
        <v>65.740499999999997</v>
      </c>
      <c r="K429">
        <v>43544</v>
      </c>
      <c r="L429">
        <v>0.57847222222222217</v>
      </c>
      <c r="M429" t="s">
        <v>32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41</v>
      </c>
      <c r="C430" t="s">
        <v>42</v>
      </c>
      <c r="D430" t="s">
        <v>27</v>
      </c>
      <c r="E430" t="s">
        <v>177</v>
      </c>
      <c r="F430" t="s">
        <v>35</v>
      </c>
      <c r="G430">
        <v>67.27</v>
      </c>
      <c r="H430">
        <v>5</v>
      </c>
      <c r="I430">
        <v>16.817499999999999</v>
      </c>
      <c r="J430" s="1">
        <f t="shared" si="6"/>
        <v>353.16749999999996</v>
      </c>
      <c r="K430">
        <v>43523</v>
      </c>
      <c r="L430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31</v>
      </c>
      <c r="G431">
        <v>90.65</v>
      </c>
      <c r="H431">
        <v>10</v>
      </c>
      <c r="I431">
        <v>45.325000000000003</v>
      </c>
      <c r="J431" s="1">
        <f t="shared" si="6"/>
        <v>951.82500000000005</v>
      </c>
      <c r="K431">
        <v>43532</v>
      </c>
      <c r="L431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41</v>
      </c>
      <c r="C432" t="s">
        <v>42</v>
      </c>
      <c r="D432" t="s">
        <v>27</v>
      </c>
      <c r="E432" t="s">
        <v>177</v>
      </c>
      <c r="F432" t="s">
        <v>45</v>
      </c>
      <c r="G432">
        <v>69.08</v>
      </c>
      <c r="H432">
        <v>2</v>
      </c>
      <c r="I432">
        <v>6.9080000000000004</v>
      </c>
      <c r="J432" s="1">
        <f t="shared" si="6"/>
        <v>145.06799999999998</v>
      </c>
      <c r="K432">
        <v>43496</v>
      </c>
      <c r="L432">
        <v>0.82500000000000007</v>
      </c>
      <c r="M432" t="s">
        <v>32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177</v>
      </c>
      <c r="F433" t="s">
        <v>43</v>
      </c>
      <c r="G433">
        <v>43.27</v>
      </c>
      <c r="H433">
        <v>2</v>
      </c>
      <c r="I433">
        <v>4.327</v>
      </c>
      <c r="J433" s="1">
        <f t="shared" si="6"/>
        <v>90.867000000000004</v>
      </c>
      <c r="K433">
        <v>43532</v>
      </c>
      <c r="L433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 s="1">
        <f t="shared" si="6"/>
        <v>147.798</v>
      </c>
      <c r="K434">
        <v>43478</v>
      </c>
      <c r="L434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41</v>
      </c>
      <c r="C435" t="s">
        <v>42</v>
      </c>
      <c r="D435" t="s">
        <v>27</v>
      </c>
      <c r="E435" t="s">
        <v>177</v>
      </c>
      <c r="F435" t="s">
        <v>45</v>
      </c>
      <c r="G435">
        <v>95.54</v>
      </c>
      <c r="H435">
        <v>7</v>
      </c>
      <c r="I435">
        <v>33.439</v>
      </c>
      <c r="J435" s="1">
        <f t="shared" si="6"/>
        <v>702.21900000000005</v>
      </c>
      <c r="K435">
        <v>43533</v>
      </c>
      <c r="L435">
        <v>0.60833333333333328</v>
      </c>
      <c r="M435" t="s">
        <v>32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41</v>
      </c>
      <c r="C436" t="s">
        <v>42</v>
      </c>
      <c r="D436" t="s">
        <v>27</v>
      </c>
      <c r="E436" t="s">
        <v>21</v>
      </c>
      <c r="F436" t="s">
        <v>45</v>
      </c>
      <c r="G436">
        <v>47.44</v>
      </c>
      <c r="H436">
        <v>1</v>
      </c>
      <c r="I436">
        <v>2.3719999999999999</v>
      </c>
      <c r="J436" s="1">
        <f t="shared" si="6"/>
        <v>49.811999999999998</v>
      </c>
      <c r="K436">
        <v>43518</v>
      </c>
      <c r="L436">
        <v>0.7631944444444444</v>
      </c>
      <c r="M436" t="s">
        <v>32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177</v>
      </c>
      <c r="F437" t="s">
        <v>35</v>
      </c>
      <c r="G437">
        <v>99.24</v>
      </c>
      <c r="H437">
        <v>9</v>
      </c>
      <c r="I437">
        <v>44.658000000000001</v>
      </c>
      <c r="J437" s="1">
        <f t="shared" si="6"/>
        <v>937.81799999999998</v>
      </c>
      <c r="K437">
        <v>43543</v>
      </c>
      <c r="L437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177</v>
      </c>
      <c r="F438" t="s">
        <v>35</v>
      </c>
      <c r="G438">
        <v>82.93</v>
      </c>
      <c r="H438">
        <v>4</v>
      </c>
      <c r="I438">
        <v>16.585999999999999</v>
      </c>
      <c r="J438" s="1">
        <f t="shared" si="6"/>
        <v>348.30600000000004</v>
      </c>
      <c r="K438">
        <v>43485</v>
      </c>
      <c r="L438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177</v>
      </c>
      <c r="F439" t="s">
        <v>31</v>
      </c>
      <c r="G439">
        <v>33.99</v>
      </c>
      <c r="H439">
        <v>6</v>
      </c>
      <c r="I439">
        <v>10.196999999999999</v>
      </c>
      <c r="J439" s="1">
        <f t="shared" si="6"/>
        <v>214.137</v>
      </c>
      <c r="K439">
        <v>43532</v>
      </c>
      <c r="L439">
        <v>0.65069444444444446</v>
      </c>
      <c r="M439" t="s">
        <v>32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177</v>
      </c>
      <c r="F440" t="s">
        <v>43</v>
      </c>
      <c r="G440">
        <v>17.04</v>
      </c>
      <c r="H440">
        <v>4</v>
      </c>
      <c r="I440">
        <v>3.4079999999999999</v>
      </c>
      <c r="J440" s="1">
        <f t="shared" si="6"/>
        <v>71.567999999999998</v>
      </c>
      <c r="K440">
        <v>43532</v>
      </c>
      <c r="L440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 s="1">
        <f t="shared" si="6"/>
        <v>343.22399999999999</v>
      </c>
      <c r="K441">
        <v>43503</v>
      </c>
      <c r="L441">
        <v>0.60972222222222217</v>
      </c>
      <c r="M441" t="s">
        <v>32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177</v>
      </c>
      <c r="F442" t="s">
        <v>43</v>
      </c>
      <c r="G442">
        <v>17.440000000000001</v>
      </c>
      <c r="H442">
        <v>5</v>
      </c>
      <c r="I442">
        <v>4.3600000000000003</v>
      </c>
      <c r="J442" s="1">
        <f t="shared" si="6"/>
        <v>91.56</v>
      </c>
      <c r="K442">
        <v>43480</v>
      </c>
      <c r="L44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41</v>
      </c>
      <c r="C443" t="s">
        <v>42</v>
      </c>
      <c r="D443" t="s">
        <v>20</v>
      </c>
      <c r="E443" t="s">
        <v>21</v>
      </c>
      <c r="F443" t="s">
        <v>35</v>
      </c>
      <c r="G443">
        <v>88.43</v>
      </c>
      <c r="H443">
        <v>8</v>
      </c>
      <c r="I443">
        <v>35.372</v>
      </c>
      <c r="J443" s="1">
        <f t="shared" si="6"/>
        <v>742.81200000000001</v>
      </c>
      <c r="K443">
        <v>43546</v>
      </c>
      <c r="L443">
        <v>0.81597222222222221</v>
      </c>
      <c r="M443" t="s">
        <v>32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31</v>
      </c>
      <c r="G444">
        <v>89.21</v>
      </c>
      <c r="H444">
        <v>9</v>
      </c>
      <c r="I444">
        <v>40.144500000000001</v>
      </c>
      <c r="J444" s="1">
        <f t="shared" si="6"/>
        <v>843.03449999999998</v>
      </c>
      <c r="K444">
        <v>43480</v>
      </c>
      <c r="L444">
        <v>0.65416666666666667</v>
      </c>
      <c r="M444" t="s">
        <v>32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177</v>
      </c>
      <c r="F445" t="s">
        <v>45</v>
      </c>
      <c r="G445">
        <v>12.78</v>
      </c>
      <c r="H445">
        <v>1</v>
      </c>
      <c r="I445">
        <v>0.63900000000000001</v>
      </c>
      <c r="J445" s="1">
        <f t="shared" si="6"/>
        <v>13.418999999999999</v>
      </c>
      <c r="K445">
        <v>43473</v>
      </c>
      <c r="L445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35</v>
      </c>
      <c r="G446">
        <v>19.100000000000001</v>
      </c>
      <c r="H446">
        <v>7</v>
      </c>
      <c r="I446">
        <v>6.6849999999999996</v>
      </c>
      <c r="J446" s="1">
        <f t="shared" si="6"/>
        <v>140.38500000000002</v>
      </c>
      <c r="K446">
        <v>43480</v>
      </c>
      <c r="L446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41</v>
      </c>
      <c r="C447" t="s">
        <v>42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 s="1">
        <f t="shared" si="6"/>
        <v>20.107499999999998</v>
      </c>
      <c r="K447">
        <v>43493</v>
      </c>
      <c r="L447">
        <v>0.74861111111111101</v>
      </c>
      <c r="M447" t="s">
        <v>32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177</v>
      </c>
      <c r="F448" t="s">
        <v>43</v>
      </c>
      <c r="G448">
        <v>27.66</v>
      </c>
      <c r="H448">
        <v>10</v>
      </c>
      <c r="I448">
        <v>13.83</v>
      </c>
      <c r="J448" s="1">
        <f t="shared" si="6"/>
        <v>290.43</v>
      </c>
      <c r="K448">
        <v>43510</v>
      </c>
      <c r="L448">
        <v>0.47638888888888892</v>
      </c>
      <c r="M448" t="s">
        <v>32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177</v>
      </c>
      <c r="F449" t="s">
        <v>45</v>
      </c>
      <c r="G449">
        <v>45.74</v>
      </c>
      <c r="H449">
        <v>3</v>
      </c>
      <c r="I449">
        <v>6.8609999999999998</v>
      </c>
      <c r="J449" s="1">
        <f t="shared" si="6"/>
        <v>144.08099999999999</v>
      </c>
      <c r="K449">
        <v>43534</v>
      </c>
      <c r="L449">
        <v>0.73472222222222217</v>
      </c>
      <c r="M449" t="s">
        <v>32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41</v>
      </c>
      <c r="C450" t="s">
        <v>42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 s="1">
        <f t="shared" si="6"/>
        <v>28.423500000000001</v>
      </c>
      <c r="K450">
        <v>43477</v>
      </c>
      <c r="L450">
        <v>0.83819444444444446</v>
      </c>
      <c r="M450" t="s">
        <v>32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41</v>
      </c>
      <c r="C451" t="s">
        <v>42</v>
      </c>
      <c r="D451" t="s">
        <v>20</v>
      </c>
      <c r="E451" t="s">
        <v>21</v>
      </c>
      <c r="F451" t="s">
        <v>35</v>
      </c>
      <c r="G451">
        <v>39.119999999999997</v>
      </c>
      <c r="H451">
        <v>1</v>
      </c>
      <c r="I451">
        <v>1.956</v>
      </c>
      <c r="J451" s="1">
        <f t="shared" ref="J451:J514" si="7">G451*H451+I451</f>
        <v>41.076000000000001</v>
      </c>
      <c r="K451">
        <v>43550</v>
      </c>
      <c r="L451">
        <v>0.4597222222222222</v>
      </c>
      <c r="M451" t="s">
        <v>32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41</v>
      </c>
      <c r="C452" t="s">
        <v>42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 s="1">
        <f t="shared" si="7"/>
        <v>470.673</v>
      </c>
      <c r="K452">
        <v>43466</v>
      </c>
      <c r="L45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41</v>
      </c>
      <c r="C453" t="s">
        <v>42</v>
      </c>
      <c r="D453" t="s">
        <v>27</v>
      </c>
      <c r="E453" t="s">
        <v>177</v>
      </c>
      <c r="F453" t="s">
        <v>28</v>
      </c>
      <c r="G453">
        <v>22.01</v>
      </c>
      <c r="H453">
        <v>6</v>
      </c>
      <c r="I453">
        <v>6.6029999999999998</v>
      </c>
      <c r="J453" s="1">
        <f t="shared" si="7"/>
        <v>138.66300000000001</v>
      </c>
      <c r="K453">
        <v>43467</v>
      </c>
      <c r="L453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43</v>
      </c>
      <c r="G454">
        <v>63.61</v>
      </c>
      <c r="H454">
        <v>5</v>
      </c>
      <c r="I454">
        <v>15.9025</v>
      </c>
      <c r="J454" s="1">
        <f t="shared" si="7"/>
        <v>333.95249999999999</v>
      </c>
      <c r="K454">
        <v>43540</v>
      </c>
      <c r="L454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177</v>
      </c>
      <c r="F455" t="s">
        <v>22</v>
      </c>
      <c r="G455">
        <v>25</v>
      </c>
      <c r="H455">
        <v>1</v>
      </c>
      <c r="I455">
        <v>1.25</v>
      </c>
      <c r="J455" s="1">
        <f t="shared" si="7"/>
        <v>26.25</v>
      </c>
      <c r="K455">
        <v>43527</v>
      </c>
      <c r="L455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177</v>
      </c>
      <c r="F456" t="s">
        <v>28</v>
      </c>
      <c r="G456">
        <v>20.77</v>
      </c>
      <c r="H456">
        <v>4</v>
      </c>
      <c r="I456">
        <v>4.1539999999999999</v>
      </c>
      <c r="J456" s="1">
        <f t="shared" si="7"/>
        <v>87.233999999999995</v>
      </c>
      <c r="K456">
        <v>43496</v>
      </c>
      <c r="L456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41</v>
      </c>
      <c r="C457" t="s">
        <v>42</v>
      </c>
      <c r="D457" t="s">
        <v>20</v>
      </c>
      <c r="E457" t="s">
        <v>21</v>
      </c>
      <c r="F457" t="s">
        <v>45</v>
      </c>
      <c r="G457">
        <v>29.56</v>
      </c>
      <c r="H457">
        <v>5</v>
      </c>
      <c r="I457">
        <v>7.39</v>
      </c>
      <c r="J457" s="1">
        <f t="shared" si="7"/>
        <v>155.18999999999997</v>
      </c>
      <c r="K457">
        <v>43509</v>
      </c>
      <c r="L457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41</v>
      </c>
      <c r="C458" t="s">
        <v>42</v>
      </c>
      <c r="D458" t="s">
        <v>20</v>
      </c>
      <c r="E458" t="s">
        <v>21</v>
      </c>
      <c r="F458" t="s">
        <v>43</v>
      </c>
      <c r="G458">
        <v>77.400000000000006</v>
      </c>
      <c r="H458">
        <v>9</v>
      </c>
      <c r="I458">
        <v>34.83</v>
      </c>
      <c r="J458" s="1">
        <f t="shared" si="7"/>
        <v>731.43000000000006</v>
      </c>
      <c r="K458">
        <v>43511</v>
      </c>
      <c r="L458">
        <v>0.59375</v>
      </c>
      <c r="M458" t="s">
        <v>32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41</v>
      </c>
      <c r="C459" t="s">
        <v>42</v>
      </c>
      <c r="D459" t="s">
        <v>27</v>
      </c>
      <c r="E459" t="s">
        <v>177</v>
      </c>
      <c r="F459" t="s">
        <v>28</v>
      </c>
      <c r="G459">
        <v>79.39</v>
      </c>
      <c r="H459">
        <v>10</v>
      </c>
      <c r="I459">
        <v>39.695</v>
      </c>
      <c r="J459" s="1">
        <f t="shared" si="7"/>
        <v>833.59500000000003</v>
      </c>
      <c r="K459">
        <v>43503</v>
      </c>
      <c r="L459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 s="1">
        <f t="shared" si="7"/>
        <v>488.98500000000001</v>
      </c>
      <c r="K460">
        <v>43492</v>
      </c>
      <c r="L460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177</v>
      </c>
      <c r="F461" t="s">
        <v>43</v>
      </c>
      <c r="G461">
        <v>35.89</v>
      </c>
      <c r="H461">
        <v>1</v>
      </c>
      <c r="I461">
        <v>1.7945</v>
      </c>
      <c r="J461" s="1">
        <f t="shared" si="7"/>
        <v>37.6845</v>
      </c>
      <c r="K461">
        <v>43519</v>
      </c>
      <c r="L461">
        <v>0.70277777777777783</v>
      </c>
      <c r="M461" t="s">
        <v>32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177</v>
      </c>
      <c r="F462" t="s">
        <v>43</v>
      </c>
      <c r="G462">
        <v>40.520000000000003</v>
      </c>
      <c r="H462">
        <v>5</v>
      </c>
      <c r="I462">
        <v>10.130000000000001</v>
      </c>
      <c r="J462" s="1">
        <f t="shared" si="7"/>
        <v>212.73000000000002</v>
      </c>
      <c r="K462">
        <v>43499</v>
      </c>
      <c r="L46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41</v>
      </c>
      <c r="C463" t="s">
        <v>42</v>
      </c>
      <c r="D463" t="s">
        <v>20</v>
      </c>
      <c r="E463" t="s">
        <v>21</v>
      </c>
      <c r="F463" t="s">
        <v>43</v>
      </c>
      <c r="G463">
        <v>73.05</v>
      </c>
      <c r="H463">
        <v>10</v>
      </c>
      <c r="I463">
        <v>36.524999999999999</v>
      </c>
      <c r="J463" s="1">
        <f t="shared" si="7"/>
        <v>767.02499999999998</v>
      </c>
      <c r="K463">
        <v>43527</v>
      </c>
      <c r="L463">
        <v>0.51736111111111105</v>
      </c>
      <c r="M463" t="s">
        <v>32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35</v>
      </c>
      <c r="G464">
        <v>73.95</v>
      </c>
      <c r="H464">
        <v>4</v>
      </c>
      <c r="I464">
        <v>14.79</v>
      </c>
      <c r="J464" s="1">
        <f t="shared" si="7"/>
        <v>310.59000000000003</v>
      </c>
      <c r="K464">
        <v>43499</v>
      </c>
      <c r="L464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43</v>
      </c>
      <c r="G465">
        <v>22.62</v>
      </c>
      <c r="H465">
        <v>1</v>
      </c>
      <c r="I465">
        <v>1.131</v>
      </c>
      <c r="J465" s="1">
        <f t="shared" si="7"/>
        <v>23.751000000000001</v>
      </c>
      <c r="K465">
        <v>43541</v>
      </c>
      <c r="L465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177</v>
      </c>
      <c r="F466" t="s">
        <v>43</v>
      </c>
      <c r="G466">
        <v>51.34</v>
      </c>
      <c r="H466">
        <v>5</v>
      </c>
      <c r="I466">
        <v>12.835000000000001</v>
      </c>
      <c r="J466" s="1">
        <f t="shared" si="7"/>
        <v>269.53500000000003</v>
      </c>
      <c r="K466">
        <v>43552</v>
      </c>
      <c r="L466">
        <v>0.64652777777777781</v>
      </c>
      <c r="M466" t="s">
        <v>32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35</v>
      </c>
      <c r="G467">
        <v>54.55</v>
      </c>
      <c r="H467">
        <v>10</v>
      </c>
      <c r="I467">
        <v>27.274999999999999</v>
      </c>
      <c r="J467" s="1">
        <f t="shared" si="7"/>
        <v>572.77499999999998</v>
      </c>
      <c r="K467">
        <v>43526</v>
      </c>
      <c r="L467">
        <v>0.47361111111111115</v>
      </c>
      <c r="M467" t="s">
        <v>32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 s="1">
        <f t="shared" si="7"/>
        <v>273.05250000000001</v>
      </c>
      <c r="K468">
        <v>43504</v>
      </c>
      <c r="L468">
        <v>0.54999999999999993</v>
      </c>
      <c r="M468" t="s">
        <v>32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41</v>
      </c>
      <c r="C469" t="s">
        <v>42</v>
      </c>
      <c r="D469" t="s">
        <v>27</v>
      </c>
      <c r="E469" t="s">
        <v>177</v>
      </c>
      <c r="F469" t="s">
        <v>35</v>
      </c>
      <c r="G469">
        <v>37.020000000000003</v>
      </c>
      <c r="H469">
        <v>6</v>
      </c>
      <c r="I469">
        <v>11.106</v>
      </c>
      <c r="J469" s="1">
        <f t="shared" si="7"/>
        <v>233.226</v>
      </c>
      <c r="K469">
        <v>43546</v>
      </c>
      <c r="L469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177</v>
      </c>
      <c r="F470" t="s">
        <v>43</v>
      </c>
      <c r="G470">
        <v>21.58</v>
      </c>
      <c r="H470">
        <v>1</v>
      </c>
      <c r="I470">
        <v>1.079</v>
      </c>
      <c r="J470" s="1">
        <f t="shared" si="7"/>
        <v>22.658999999999999</v>
      </c>
      <c r="K470">
        <v>43505</v>
      </c>
      <c r="L470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 s="1">
        <f t="shared" si="7"/>
        <v>103.78200000000001</v>
      </c>
      <c r="K471">
        <v>43511</v>
      </c>
      <c r="L471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31</v>
      </c>
      <c r="G472">
        <v>83.77</v>
      </c>
      <c r="H472">
        <v>6</v>
      </c>
      <c r="I472">
        <v>25.131</v>
      </c>
      <c r="J472" s="1">
        <f t="shared" si="7"/>
        <v>527.75099999999998</v>
      </c>
      <c r="K472">
        <v>43488</v>
      </c>
      <c r="L47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35</v>
      </c>
      <c r="G473">
        <v>40.049999999999997</v>
      </c>
      <c r="H473">
        <v>4</v>
      </c>
      <c r="I473">
        <v>8.01</v>
      </c>
      <c r="J473" s="1">
        <f t="shared" si="7"/>
        <v>168.20999999999998</v>
      </c>
      <c r="K473">
        <v>43490</v>
      </c>
      <c r="L473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177</v>
      </c>
      <c r="F474" t="s">
        <v>45</v>
      </c>
      <c r="G474">
        <v>43.13</v>
      </c>
      <c r="H474">
        <v>10</v>
      </c>
      <c r="I474">
        <v>21.565000000000001</v>
      </c>
      <c r="J474" s="1">
        <f t="shared" si="7"/>
        <v>452.86500000000001</v>
      </c>
      <c r="K474">
        <v>43498</v>
      </c>
      <c r="L474">
        <v>0.7715277777777777</v>
      </c>
      <c r="M474" t="s">
        <v>32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41</v>
      </c>
      <c r="C475" t="s">
        <v>42</v>
      </c>
      <c r="D475" t="s">
        <v>20</v>
      </c>
      <c r="E475" t="s">
        <v>177</v>
      </c>
      <c r="F475" t="s">
        <v>22</v>
      </c>
      <c r="G475">
        <v>72.569999999999993</v>
      </c>
      <c r="H475">
        <v>8</v>
      </c>
      <c r="I475">
        <v>29.027999999999999</v>
      </c>
      <c r="J475" s="1">
        <f t="shared" si="7"/>
        <v>609.58799999999997</v>
      </c>
      <c r="K475">
        <v>43554</v>
      </c>
      <c r="L475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 s="1">
        <f t="shared" si="7"/>
        <v>338.31</v>
      </c>
      <c r="K476">
        <v>43554</v>
      </c>
      <c r="L476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177</v>
      </c>
      <c r="F477" t="s">
        <v>22</v>
      </c>
      <c r="G477">
        <v>65.180000000000007</v>
      </c>
      <c r="H477">
        <v>3</v>
      </c>
      <c r="I477">
        <v>9.7769999999999992</v>
      </c>
      <c r="J477" s="1">
        <f t="shared" si="7"/>
        <v>205.31700000000001</v>
      </c>
      <c r="K477">
        <v>43521</v>
      </c>
      <c r="L477">
        <v>0.85763888888888884</v>
      </c>
      <c r="M477" t="s">
        <v>32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35</v>
      </c>
      <c r="G478">
        <v>33.26</v>
      </c>
      <c r="H478">
        <v>5</v>
      </c>
      <c r="I478">
        <v>8.3149999999999995</v>
      </c>
      <c r="J478" s="1">
        <f t="shared" si="7"/>
        <v>174.61499999999998</v>
      </c>
      <c r="K478">
        <v>43542</v>
      </c>
      <c r="L478">
        <v>0.67361111111111116</v>
      </c>
      <c r="M478" t="s">
        <v>32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177</v>
      </c>
      <c r="F479" t="s">
        <v>28</v>
      </c>
      <c r="G479">
        <v>84.07</v>
      </c>
      <c r="H479">
        <v>4</v>
      </c>
      <c r="I479">
        <v>16.814</v>
      </c>
      <c r="J479" s="1">
        <f t="shared" si="7"/>
        <v>353.09399999999999</v>
      </c>
      <c r="K479">
        <v>43531</v>
      </c>
      <c r="L479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41</v>
      </c>
      <c r="C480" t="s">
        <v>42</v>
      </c>
      <c r="D480" t="s">
        <v>27</v>
      </c>
      <c r="E480" t="s">
        <v>177</v>
      </c>
      <c r="F480" t="s">
        <v>35</v>
      </c>
      <c r="G480">
        <v>34.369999999999997</v>
      </c>
      <c r="H480">
        <v>10</v>
      </c>
      <c r="I480">
        <v>17.184999999999999</v>
      </c>
      <c r="J480" s="1">
        <f t="shared" si="7"/>
        <v>360.88499999999999</v>
      </c>
      <c r="K480">
        <v>43540</v>
      </c>
      <c r="L480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177</v>
      </c>
      <c r="F481" t="s">
        <v>28</v>
      </c>
      <c r="G481">
        <v>38.6</v>
      </c>
      <c r="H481">
        <v>1</v>
      </c>
      <c r="I481">
        <v>1.93</v>
      </c>
      <c r="J481" s="1">
        <f t="shared" si="7"/>
        <v>40.53</v>
      </c>
      <c r="K481">
        <v>43494</v>
      </c>
      <c r="L481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177</v>
      </c>
      <c r="F482" t="s">
        <v>43</v>
      </c>
      <c r="G482">
        <v>65.97</v>
      </c>
      <c r="H482">
        <v>8</v>
      </c>
      <c r="I482">
        <v>26.388000000000002</v>
      </c>
      <c r="J482" s="1">
        <f t="shared" si="7"/>
        <v>554.14800000000002</v>
      </c>
      <c r="K482">
        <v>43498</v>
      </c>
      <c r="L48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 s="1">
        <f t="shared" si="7"/>
        <v>344.4</v>
      </c>
      <c r="K483">
        <v>43511</v>
      </c>
      <c r="L483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177</v>
      </c>
      <c r="F484" t="s">
        <v>35</v>
      </c>
      <c r="G484">
        <v>37.14</v>
      </c>
      <c r="H484">
        <v>5</v>
      </c>
      <c r="I484">
        <v>9.2850000000000001</v>
      </c>
      <c r="J484" s="1">
        <f t="shared" si="7"/>
        <v>194.98499999999999</v>
      </c>
      <c r="K484">
        <v>43473</v>
      </c>
      <c r="L484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41</v>
      </c>
      <c r="C485" t="s">
        <v>42</v>
      </c>
      <c r="D485" t="s">
        <v>20</v>
      </c>
      <c r="E485" t="s">
        <v>177</v>
      </c>
      <c r="F485" t="s">
        <v>31</v>
      </c>
      <c r="G485">
        <v>60.38</v>
      </c>
      <c r="H485">
        <v>10</v>
      </c>
      <c r="I485">
        <v>30.19</v>
      </c>
      <c r="J485" s="1">
        <f t="shared" si="7"/>
        <v>633.99000000000012</v>
      </c>
      <c r="K485">
        <v>43508</v>
      </c>
      <c r="L485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35</v>
      </c>
      <c r="G486">
        <v>36.979999999999997</v>
      </c>
      <c r="H486">
        <v>10</v>
      </c>
      <c r="I486">
        <v>18.489999999999998</v>
      </c>
      <c r="J486" s="1">
        <f t="shared" si="7"/>
        <v>388.28999999999996</v>
      </c>
      <c r="K486">
        <v>43466</v>
      </c>
      <c r="L486">
        <v>0.82500000000000007</v>
      </c>
      <c r="M486" t="s">
        <v>32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41</v>
      </c>
      <c r="C487" t="s">
        <v>42</v>
      </c>
      <c r="D487" t="s">
        <v>20</v>
      </c>
      <c r="E487" t="s">
        <v>21</v>
      </c>
      <c r="F487" t="s">
        <v>35</v>
      </c>
      <c r="G487">
        <v>49.49</v>
      </c>
      <c r="H487">
        <v>4</v>
      </c>
      <c r="I487">
        <v>9.8979999999999997</v>
      </c>
      <c r="J487" s="1">
        <f t="shared" si="7"/>
        <v>207.858</v>
      </c>
      <c r="K487">
        <v>43545</v>
      </c>
      <c r="L487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41</v>
      </c>
      <c r="C488" t="s">
        <v>42</v>
      </c>
      <c r="D488" t="s">
        <v>27</v>
      </c>
      <c r="E488" t="s">
        <v>21</v>
      </c>
      <c r="F488" t="s">
        <v>45</v>
      </c>
      <c r="G488">
        <v>41.09</v>
      </c>
      <c r="H488">
        <v>10</v>
      </c>
      <c r="I488">
        <v>20.545000000000002</v>
      </c>
      <c r="J488" s="1">
        <f t="shared" si="7"/>
        <v>431.44500000000005</v>
      </c>
      <c r="K488">
        <v>43524</v>
      </c>
      <c r="L488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177</v>
      </c>
      <c r="F489" t="s">
        <v>45</v>
      </c>
      <c r="G489">
        <v>37.15</v>
      </c>
      <c r="H489">
        <v>4</v>
      </c>
      <c r="I489">
        <v>7.43</v>
      </c>
      <c r="J489" s="1">
        <f t="shared" si="7"/>
        <v>156.03</v>
      </c>
      <c r="K489">
        <v>43547</v>
      </c>
      <c r="L489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177</v>
      </c>
      <c r="F490" t="s">
        <v>31</v>
      </c>
      <c r="G490">
        <v>22.96</v>
      </c>
      <c r="H490">
        <v>1</v>
      </c>
      <c r="I490">
        <v>1.1479999999999999</v>
      </c>
      <c r="J490" s="1">
        <f t="shared" si="7"/>
        <v>24.108000000000001</v>
      </c>
      <c r="K490">
        <v>43495</v>
      </c>
      <c r="L490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41</v>
      </c>
      <c r="C491" t="s">
        <v>42</v>
      </c>
      <c r="D491" t="s">
        <v>20</v>
      </c>
      <c r="E491" t="s">
        <v>21</v>
      </c>
      <c r="F491" t="s">
        <v>31</v>
      </c>
      <c r="G491">
        <v>77.680000000000007</v>
      </c>
      <c r="H491">
        <v>9</v>
      </c>
      <c r="I491">
        <v>34.956000000000003</v>
      </c>
      <c r="J491" s="1">
        <f t="shared" si="7"/>
        <v>734.07600000000014</v>
      </c>
      <c r="K491">
        <v>43500</v>
      </c>
      <c r="L491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41</v>
      </c>
      <c r="C492" t="s">
        <v>42</v>
      </c>
      <c r="D492" t="s">
        <v>27</v>
      </c>
      <c r="E492" t="s">
        <v>21</v>
      </c>
      <c r="F492" t="s">
        <v>45</v>
      </c>
      <c r="G492">
        <v>34.700000000000003</v>
      </c>
      <c r="H492">
        <v>2</v>
      </c>
      <c r="I492">
        <v>3.47</v>
      </c>
      <c r="J492" s="1">
        <f t="shared" si="7"/>
        <v>72.87</v>
      </c>
      <c r="K492">
        <v>43537</v>
      </c>
      <c r="L49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45</v>
      </c>
      <c r="G493">
        <v>19.66</v>
      </c>
      <c r="H493">
        <v>10</v>
      </c>
      <c r="I493">
        <v>9.83</v>
      </c>
      <c r="J493" s="1">
        <f t="shared" si="7"/>
        <v>206.43</v>
      </c>
      <c r="K493">
        <v>43539</v>
      </c>
      <c r="L493">
        <v>0.76388888888888884</v>
      </c>
      <c r="M493" t="s">
        <v>32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41</v>
      </c>
      <c r="C494" t="s">
        <v>42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 s="1">
        <f t="shared" si="7"/>
        <v>212.68799999999999</v>
      </c>
      <c r="K494">
        <v>43529</v>
      </c>
      <c r="L494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31</v>
      </c>
      <c r="G495">
        <v>12.12</v>
      </c>
      <c r="H495">
        <v>10</v>
      </c>
      <c r="I495">
        <v>6.06</v>
      </c>
      <c r="J495" s="1">
        <f t="shared" si="7"/>
        <v>127.25999999999999</v>
      </c>
      <c r="K495">
        <v>43529</v>
      </c>
      <c r="L495">
        <v>0.57222222222222219</v>
      </c>
      <c r="M495" t="s">
        <v>32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41</v>
      </c>
      <c r="C496" t="s">
        <v>42</v>
      </c>
      <c r="D496" t="s">
        <v>27</v>
      </c>
      <c r="E496" t="s">
        <v>177</v>
      </c>
      <c r="F496" t="s">
        <v>45</v>
      </c>
      <c r="G496">
        <v>99.89</v>
      </c>
      <c r="H496">
        <v>2</v>
      </c>
      <c r="I496">
        <v>9.9890000000000008</v>
      </c>
      <c r="J496" s="1">
        <f t="shared" si="7"/>
        <v>209.76900000000001</v>
      </c>
      <c r="K496">
        <v>43522</v>
      </c>
      <c r="L496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41</v>
      </c>
      <c r="C497" t="s">
        <v>42</v>
      </c>
      <c r="D497" t="s">
        <v>27</v>
      </c>
      <c r="E497" t="s">
        <v>177</v>
      </c>
      <c r="F497" t="s">
        <v>35</v>
      </c>
      <c r="G497">
        <v>75.92</v>
      </c>
      <c r="H497">
        <v>8</v>
      </c>
      <c r="I497">
        <v>30.367999999999999</v>
      </c>
      <c r="J497" s="1">
        <f t="shared" si="7"/>
        <v>637.72800000000007</v>
      </c>
      <c r="K497">
        <v>43544</v>
      </c>
      <c r="L497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 s="1">
        <f t="shared" si="7"/>
        <v>132.762</v>
      </c>
      <c r="K498">
        <v>43466</v>
      </c>
      <c r="L498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43</v>
      </c>
      <c r="G499">
        <v>90.24</v>
      </c>
      <c r="H499">
        <v>6</v>
      </c>
      <c r="I499">
        <v>27.071999999999999</v>
      </c>
      <c r="J499" s="1">
        <f t="shared" si="7"/>
        <v>568.51199999999994</v>
      </c>
      <c r="K499">
        <v>43492</v>
      </c>
      <c r="L499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41</v>
      </c>
      <c r="C500" t="s">
        <v>42</v>
      </c>
      <c r="D500" t="s">
        <v>20</v>
      </c>
      <c r="E500" t="s">
        <v>21</v>
      </c>
      <c r="F500" t="s">
        <v>35</v>
      </c>
      <c r="G500">
        <v>98.13</v>
      </c>
      <c r="H500">
        <v>1</v>
      </c>
      <c r="I500">
        <v>4.9065000000000003</v>
      </c>
      <c r="J500" s="1">
        <f t="shared" si="7"/>
        <v>103.03649999999999</v>
      </c>
      <c r="K500">
        <v>43486</v>
      </c>
      <c r="L500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35</v>
      </c>
      <c r="G501">
        <v>51.52</v>
      </c>
      <c r="H501">
        <v>8</v>
      </c>
      <c r="I501">
        <v>20.608000000000001</v>
      </c>
      <c r="J501" s="1">
        <f t="shared" si="7"/>
        <v>432.76800000000003</v>
      </c>
      <c r="K501">
        <v>43498</v>
      </c>
      <c r="L501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41</v>
      </c>
      <c r="C502" t="s">
        <v>42</v>
      </c>
      <c r="D502" t="s">
        <v>20</v>
      </c>
      <c r="E502" t="s">
        <v>177</v>
      </c>
      <c r="F502" t="s">
        <v>35</v>
      </c>
      <c r="G502">
        <v>73.97</v>
      </c>
      <c r="H502">
        <v>1</v>
      </c>
      <c r="I502">
        <v>3.6985000000000001</v>
      </c>
      <c r="J502" s="1">
        <f t="shared" si="7"/>
        <v>77.668499999999995</v>
      </c>
      <c r="K502">
        <v>43499</v>
      </c>
      <c r="L502">
        <v>0.66180555555555554</v>
      </c>
      <c r="M502" t="s">
        <v>32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45</v>
      </c>
      <c r="G503">
        <v>31.9</v>
      </c>
      <c r="H503">
        <v>1</v>
      </c>
      <c r="I503">
        <v>1.595</v>
      </c>
      <c r="J503" s="1">
        <f t="shared" si="7"/>
        <v>33.494999999999997</v>
      </c>
      <c r="K503">
        <v>43470</v>
      </c>
      <c r="L503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177</v>
      </c>
      <c r="F504" t="s">
        <v>31</v>
      </c>
      <c r="G504">
        <v>69.400000000000006</v>
      </c>
      <c r="H504">
        <v>2</v>
      </c>
      <c r="I504">
        <v>6.94</v>
      </c>
      <c r="J504" s="1">
        <f t="shared" si="7"/>
        <v>145.74</v>
      </c>
      <c r="K504">
        <v>43492</v>
      </c>
      <c r="L504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41</v>
      </c>
      <c r="C505" t="s">
        <v>42</v>
      </c>
      <c r="D505" t="s">
        <v>27</v>
      </c>
      <c r="E505" t="s">
        <v>21</v>
      </c>
      <c r="F505" t="s">
        <v>35</v>
      </c>
      <c r="G505">
        <v>93.31</v>
      </c>
      <c r="H505">
        <v>2</v>
      </c>
      <c r="I505">
        <v>9.3309999999999995</v>
      </c>
      <c r="J505" s="1">
        <f t="shared" si="7"/>
        <v>195.95099999999999</v>
      </c>
      <c r="K505">
        <v>43549</v>
      </c>
      <c r="L505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41</v>
      </c>
      <c r="C506" t="s">
        <v>42</v>
      </c>
      <c r="D506" t="s">
        <v>27</v>
      </c>
      <c r="E506" t="s">
        <v>177</v>
      </c>
      <c r="F506" t="s">
        <v>35</v>
      </c>
      <c r="G506">
        <v>88.45</v>
      </c>
      <c r="H506">
        <v>1</v>
      </c>
      <c r="I506">
        <v>4.4225000000000003</v>
      </c>
      <c r="J506" s="1">
        <f t="shared" si="7"/>
        <v>92.872500000000002</v>
      </c>
      <c r="K506">
        <v>43521</v>
      </c>
      <c r="L506">
        <v>0.69166666666666676</v>
      </c>
      <c r="M506" t="s">
        <v>32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177</v>
      </c>
      <c r="F507" t="s">
        <v>28</v>
      </c>
      <c r="G507">
        <v>24.18</v>
      </c>
      <c r="H507">
        <v>8</v>
      </c>
      <c r="I507">
        <v>9.6720000000000006</v>
      </c>
      <c r="J507" s="1">
        <f t="shared" si="7"/>
        <v>203.11199999999999</v>
      </c>
      <c r="K507">
        <v>43493</v>
      </c>
      <c r="L507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41</v>
      </c>
      <c r="C508" t="s">
        <v>42</v>
      </c>
      <c r="D508" t="s">
        <v>20</v>
      </c>
      <c r="E508" t="s">
        <v>21</v>
      </c>
      <c r="F508" t="s">
        <v>35</v>
      </c>
      <c r="G508">
        <v>48.5</v>
      </c>
      <c r="H508">
        <v>3</v>
      </c>
      <c r="I508">
        <v>7.2750000000000004</v>
      </c>
      <c r="J508" s="1">
        <f t="shared" si="7"/>
        <v>152.77500000000001</v>
      </c>
      <c r="K508">
        <v>43473</v>
      </c>
      <c r="L508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41</v>
      </c>
      <c r="C509" t="s">
        <v>42</v>
      </c>
      <c r="D509" t="s">
        <v>27</v>
      </c>
      <c r="E509" t="s">
        <v>21</v>
      </c>
      <c r="F509" t="s">
        <v>43</v>
      </c>
      <c r="G509">
        <v>84.05</v>
      </c>
      <c r="H509">
        <v>6</v>
      </c>
      <c r="I509">
        <v>25.215</v>
      </c>
      <c r="J509" s="1">
        <f t="shared" si="7"/>
        <v>529.51499999999999</v>
      </c>
      <c r="K509">
        <v>43494</v>
      </c>
      <c r="L509">
        <v>0.45</v>
      </c>
      <c r="M509" t="s">
        <v>32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41</v>
      </c>
      <c r="C510" t="s">
        <v>42</v>
      </c>
      <c r="D510" t="s">
        <v>20</v>
      </c>
      <c r="E510" t="s">
        <v>177</v>
      </c>
      <c r="F510" t="s">
        <v>22</v>
      </c>
      <c r="G510">
        <v>61.29</v>
      </c>
      <c r="H510">
        <v>5</v>
      </c>
      <c r="I510">
        <v>15.3225</v>
      </c>
      <c r="J510" s="1">
        <f t="shared" si="7"/>
        <v>321.77249999999998</v>
      </c>
      <c r="K510">
        <v>43553</v>
      </c>
      <c r="L510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31</v>
      </c>
      <c r="G511">
        <v>15.95</v>
      </c>
      <c r="H511">
        <v>6</v>
      </c>
      <c r="I511">
        <v>4.7850000000000001</v>
      </c>
      <c r="J511" s="1">
        <f t="shared" si="7"/>
        <v>100.48499999999999</v>
      </c>
      <c r="K511">
        <v>43505</v>
      </c>
      <c r="L511">
        <v>0.71875</v>
      </c>
      <c r="M511" t="s">
        <v>32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41</v>
      </c>
      <c r="C512" t="s">
        <v>42</v>
      </c>
      <c r="D512" t="s">
        <v>20</v>
      </c>
      <c r="E512" t="s">
        <v>21</v>
      </c>
      <c r="F512" t="s">
        <v>35</v>
      </c>
      <c r="G512">
        <v>90.74</v>
      </c>
      <c r="H512">
        <v>7</v>
      </c>
      <c r="I512">
        <v>31.759</v>
      </c>
      <c r="J512" s="1">
        <f t="shared" si="7"/>
        <v>666.93899999999996</v>
      </c>
      <c r="K512">
        <v>43481</v>
      </c>
      <c r="L512">
        <v>0.75208333333333333</v>
      </c>
      <c r="M512" t="s">
        <v>32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31</v>
      </c>
      <c r="G513">
        <v>42.91</v>
      </c>
      <c r="H513">
        <v>5</v>
      </c>
      <c r="I513">
        <v>10.727499999999999</v>
      </c>
      <c r="J513" s="1">
        <f t="shared" si="7"/>
        <v>225.27749999999997</v>
      </c>
      <c r="K513">
        <v>43470</v>
      </c>
      <c r="L513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45</v>
      </c>
      <c r="G514">
        <v>54.28</v>
      </c>
      <c r="H514">
        <v>7</v>
      </c>
      <c r="I514">
        <v>18.998000000000001</v>
      </c>
      <c r="J514" s="1">
        <f t="shared" si="7"/>
        <v>398.95800000000003</v>
      </c>
      <c r="K514">
        <v>43492</v>
      </c>
      <c r="L514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177</v>
      </c>
      <c r="F515" t="s">
        <v>28</v>
      </c>
      <c r="G515">
        <v>99.55</v>
      </c>
      <c r="H515">
        <v>7</v>
      </c>
      <c r="I515">
        <v>34.842500000000001</v>
      </c>
      <c r="J515" s="1">
        <f t="shared" ref="J515:J578" si="8">G515*H515+I515</f>
        <v>731.6925</v>
      </c>
      <c r="K515">
        <v>43538</v>
      </c>
      <c r="L515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177</v>
      </c>
      <c r="F516" t="s">
        <v>35</v>
      </c>
      <c r="G516">
        <v>58.39</v>
      </c>
      <c r="H516">
        <v>7</v>
      </c>
      <c r="I516">
        <v>20.436499999999999</v>
      </c>
      <c r="J516" s="1">
        <f t="shared" si="8"/>
        <v>429.16650000000004</v>
      </c>
      <c r="K516">
        <v>43519</v>
      </c>
      <c r="L516">
        <v>0.8256944444444444</v>
      </c>
      <c r="M516" t="s">
        <v>32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45</v>
      </c>
      <c r="G517">
        <v>51.47</v>
      </c>
      <c r="H517">
        <v>1</v>
      </c>
      <c r="I517">
        <v>2.5735000000000001</v>
      </c>
      <c r="J517" s="1">
        <f t="shared" si="8"/>
        <v>54.043500000000002</v>
      </c>
      <c r="K517">
        <v>43542</v>
      </c>
      <c r="L517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41</v>
      </c>
      <c r="C518" t="s">
        <v>42</v>
      </c>
      <c r="D518" t="s">
        <v>20</v>
      </c>
      <c r="E518" t="s">
        <v>177</v>
      </c>
      <c r="F518" t="s">
        <v>22</v>
      </c>
      <c r="G518">
        <v>54.86</v>
      </c>
      <c r="H518">
        <v>5</v>
      </c>
      <c r="I518">
        <v>13.715</v>
      </c>
      <c r="J518" s="1">
        <f t="shared" si="8"/>
        <v>288.01499999999999</v>
      </c>
      <c r="K518">
        <v>43553</v>
      </c>
      <c r="L518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177</v>
      </c>
      <c r="F519" t="s">
        <v>31</v>
      </c>
      <c r="G519">
        <v>39.39</v>
      </c>
      <c r="H519">
        <v>5</v>
      </c>
      <c r="I519">
        <v>9.8475000000000001</v>
      </c>
      <c r="J519" s="1">
        <f t="shared" si="8"/>
        <v>206.79749999999999</v>
      </c>
      <c r="K519">
        <v>43487</v>
      </c>
      <c r="L519">
        <v>0.8652777777777777</v>
      </c>
      <c r="M519" t="s">
        <v>32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177</v>
      </c>
      <c r="F520" t="s">
        <v>31</v>
      </c>
      <c r="G520">
        <v>34.729999999999997</v>
      </c>
      <c r="H520">
        <v>2</v>
      </c>
      <c r="I520">
        <v>3.4729999999999999</v>
      </c>
      <c r="J520" s="1">
        <f t="shared" si="8"/>
        <v>72.932999999999993</v>
      </c>
      <c r="K520">
        <v>43525</v>
      </c>
      <c r="L520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177</v>
      </c>
      <c r="F521" t="s">
        <v>35</v>
      </c>
      <c r="G521">
        <v>71.92</v>
      </c>
      <c r="H521">
        <v>5</v>
      </c>
      <c r="I521">
        <v>17.98</v>
      </c>
      <c r="J521" s="1">
        <f t="shared" si="8"/>
        <v>377.58000000000004</v>
      </c>
      <c r="K521">
        <v>43482</v>
      </c>
      <c r="L521">
        <v>0.62847222222222221</v>
      </c>
      <c r="M521" t="s">
        <v>32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41</v>
      </c>
      <c r="C522" t="s">
        <v>42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 s="1">
        <f t="shared" si="8"/>
        <v>143.98650000000001</v>
      </c>
      <c r="K522">
        <v>43550</v>
      </c>
      <c r="L522">
        <v>0.44027777777777777</v>
      </c>
      <c r="M522" t="s">
        <v>32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31</v>
      </c>
      <c r="G523">
        <v>83.17</v>
      </c>
      <c r="H523">
        <v>6</v>
      </c>
      <c r="I523">
        <v>24.951000000000001</v>
      </c>
      <c r="J523" s="1">
        <f t="shared" si="8"/>
        <v>523.971</v>
      </c>
      <c r="K523">
        <v>43544</v>
      </c>
      <c r="L523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31</v>
      </c>
      <c r="G524">
        <v>37.44</v>
      </c>
      <c r="H524">
        <v>6</v>
      </c>
      <c r="I524">
        <v>11.231999999999999</v>
      </c>
      <c r="J524" s="1">
        <f t="shared" si="8"/>
        <v>235.87199999999999</v>
      </c>
      <c r="K524">
        <v>43502</v>
      </c>
      <c r="L524">
        <v>0.57986111111111105</v>
      </c>
      <c r="M524" t="s">
        <v>32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177</v>
      </c>
      <c r="F525" t="s">
        <v>22</v>
      </c>
      <c r="G525">
        <v>62.87</v>
      </c>
      <c r="H525">
        <v>2</v>
      </c>
      <c r="I525">
        <v>6.2869999999999999</v>
      </c>
      <c r="J525" s="1">
        <f t="shared" si="8"/>
        <v>132.02699999999999</v>
      </c>
      <c r="K525">
        <v>43466</v>
      </c>
      <c r="L525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177</v>
      </c>
      <c r="F526" t="s">
        <v>43</v>
      </c>
      <c r="G526">
        <v>81.709999999999994</v>
      </c>
      <c r="H526">
        <v>6</v>
      </c>
      <c r="I526">
        <v>24.513000000000002</v>
      </c>
      <c r="J526" s="1">
        <f t="shared" si="8"/>
        <v>514.77300000000002</v>
      </c>
      <c r="K526">
        <v>43492</v>
      </c>
      <c r="L526">
        <v>0.60833333333333328</v>
      </c>
      <c r="M526" t="s">
        <v>32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35</v>
      </c>
      <c r="G527">
        <v>91.41</v>
      </c>
      <c r="H527">
        <v>5</v>
      </c>
      <c r="I527">
        <v>22.852499999999999</v>
      </c>
      <c r="J527" s="1">
        <f t="shared" si="8"/>
        <v>479.90249999999997</v>
      </c>
      <c r="K527">
        <v>43521</v>
      </c>
      <c r="L527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41</v>
      </c>
      <c r="C528" t="s">
        <v>42</v>
      </c>
      <c r="D528" t="s">
        <v>27</v>
      </c>
      <c r="E528" t="s">
        <v>177</v>
      </c>
      <c r="F528" t="s">
        <v>45</v>
      </c>
      <c r="G528">
        <v>39.21</v>
      </c>
      <c r="H528">
        <v>4</v>
      </c>
      <c r="I528">
        <v>7.8419999999999996</v>
      </c>
      <c r="J528" s="1">
        <f t="shared" si="8"/>
        <v>164.68200000000002</v>
      </c>
      <c r="K528">
        <v>43481</v>
      </c>
      <c r="L528">
        <v>0.8354166666666667</v>
      </c>
      <c r="M528" t="s">
        <v>32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41</v>
      </c>
      <c r="C529" t="s">
        <v>42</v>
      </c>
      <c r="D529" t="s">
        <v>20</v>
      </c>
      <c r="E529" t="s">
        <v>177</v>
      </c>
      <c r="F529" t="s">
        <v>45</v>
      </c>
      <c r="G529">
        <v>59.86</v>
      </c>
      <c r="H529">
        <v>2</v>
      </c>
      <c r="I529">
        <v>5.9859999999999998</v>
      </c>
      <c r="J529" s="1">
        <f t="shared" si="8"/>
        <v>125.706</v>
      </c>
      <c r="K529">
        <v>43478</v>
      </c>
      <c r="L529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41</v>
      </c>
      <c r="C530" t="s">
        <v>42</v>
      </c>
      <c r="D530" t="s">
        <v>20</v>
      </c>
      <c r="E530" t="s">
        <v>21</v>
      </c>
      <c r="F530" t="s">
        <v>43</v>
      </c>
      <c r="G530">
        <v>54.36</v>
      </c>
      <c r="H530">
        <v>10</v>
      </c>
      <c r="I530">
        <v>27.18</v>
      </c>
      <c r="J530" s="1">
        <f t="shared" si="8"/>
        <v>570.78</v>
      </c>
      <c r="K530">
        <v>43503</v>
      </c>
      <c r="L530">
        <v>0.4777777777777778</v>
      </c>
      <c r="M530" t="s">
        <v>32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177</v>
      </c>
      <c r="F531" t="s">
        <v>35</v>
      </c>
      <c r="G531">
        <v>98.09</v>
      </c>
      <c r="H531">
        <v>9</v>
      </c>
      <c r="I531">
        <v>44.140500000000003</v>
      </c>
      <c r="J531" s="1">
        <f t="shared" si="8"/>
        <v>926.95050000000003</v>
      </c>
      <c r="K531">
        <v>43513</v>
      </c>
      <c r="L531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177</v>
      </c>
      <c r="F532" t="s">
        <v>22</v>
      </c>
      <c r="G532">
        <v>25.43</v>
      </c>
      <c r="H532">
        <v>6</v>
      </c>
      <c r="I532">
        <v>7.6289999999999996</v>
      </c>
      <c r="J532" s="1">
        <f t="shared" si="8"/>
        <v>160.20899999999997</v>
      </c>
      <c r="K532">
        <v>43508</v>
      </c>
      <c r="L53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177</v>
      </c>
      <c r="F533" t="s">
        <v>45</v>
      </c>
      <c r="G533">
        <v>86.68</v>
      </c>
      <c r="H533">
        <v>8</v>
      </c>
      <c r="I533">
        <v>34.671999999999997</v>
      </c>
      <c r="J533" s="1">
        <f t="shared" si="8"/>
        <v>728.11200000000008</v>
      </c>
      <c r="K533">
        <v>43489</v>
      </c>
      <c r="L533">
        <v>0.75277777777777777</v>
      </c>
      <c r="M533" t="s">
        <v>32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41</v>
      </c>
      <c r="C534" t="s">
        <v>42</v>
      </c>
      <c r="D534" t="s">
        <v>27</v>
      </c>
      <c r="E534" t="s">
        <v>177</v>
      </c>
      <c r="F534" t="s">
        <v>28</v>
      </c>
      <c r="G534">
        <v>22.95</v>
      </c>
      <c r="H534">
        <v>10</v>
      </c>
      <c r="I534">
        <v>11.475</v>
      </c>
      <c r="J534" s="1">
        <f t="shared" si="8"/>
        <v>240.97499999999999</v>
      </c>
      <c r="K534">
        <v>43502</v>
      </c>
      <c r="L534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43</v>
      </c>
      <c r="G535">
        <v>16.309999999999999</v>
      </c>
      <c r="H535">
        <v>9</v>
      </c>
      <c r="I535">
        <v>7.3395000000000001</v>
      </c>
      <c r="J535" s="1">
        <f t="shared" si="8"/>
        <v>154.12949999999998</v>
      </c>
      <c r="K535">
        <v>43550</v>
      </c>
      <c r="L535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31</v>
      </c>
      <c r="G536">
        <v>28.32</v>
      </c>
      <c r="H536">
        <v>5</v>
      </c>
      <c r="I536">
        <v>7.08</v>
      </c>
      <c r="J536" s="1">
        <f t="shared" si="8"/>
        <v>148.68</v>
      </c>
      <c r="K536">
        <v>43535</v>
      </c>
      <c r="L536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177</v>
      </c>
      <c r="F537" t="s">
        <v>31</v>
      </c>
      <c r="G537">
        <v>16.670000000000002</v>
      </c>
      <c r="H537">
        <v>7</v>
      </c>
      <c r="I537">
        <v>5.8345000000000002</v>
      </c>
      <c r="J537" s="1">
        <f t="shared" si="8"/>
        <v>122.52450000000002</v>
      </c>
      <c r="K537">
        <v>43503</v>
      </c>
      <c r="L537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41</v>
      </c>
      <c r="C538" t="s">
        <v>42</v>
      </c>
      <c r="D538" t="s">
        <v>20</v>
      </c>
      <c r="E538" t="s">
        <v>21</v>
      </c>
      <c r="F538" t="s">
        <v>45</v>
      </c>
      <c r="G538">
        <v>73.959999999999994</v>
      </c>
      <c r="H538">
        <v>1</v>
      </c>
      <c r="I538">
        <v>3.698</v>
      </c>
      <c r="J538" s="1">
        <f t="shared" si="8"/>
        <v>77.657999999999987</v>
      </c>
      <c r="K538">
        <v>43470</v>
      </c>
      <c r="L538">
        <v>0.48055555555555557</v>
      </c>
      <c r="M538" t="s">
        <v>32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177</v>
      </c>
      <c r="F539" t="s">
        <v>31</v>
      </c>
      <c r="G539">
        <v>97.94</v>
      </c>
      <c r="H539">
        <v>1</v>
      </c>
      <c r="I539">
        <v>4.8970000000000002</v>
      </c>
      <c r="J539" s="1">
        <f t="shared" si="8"/>
        <v>102.837</v>
      </c>
      <c r="K539">
        <v>43531</v>
      </c>
      <c r="L539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45</v>
      </c>
      <c r="G540">
        <v>73.05</v>
      </c>
      <c r="H540">
        <v>4</v>
      </c>
      <c r="I540">
        <v>14.61</v>
      </c>
      <c r="J540" s="1">
        <f t="shared" si="8"/>
        <v>306.81</v>
      </c>
      <c r="K540">
        <v>43521</v>
      </c>
      <c r="L540">
        <v>0.71944444444444444</v>
      </c>
      <c r="M540" t="s">
        <v>32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43</v>
      </c>
      <c r="G541">
        <v>87.48</v>
      </c>
      <c r="H541">
        <v>6</v>
      </c>
      <c r="I541">
        <v>26.244</v>
      </c>
      <c r="J541" s="1">
        <f t="shared" si="8"/>
        <v>551.12400000000002</v>
      </c>
      <c r="K541">
        <v>43497</v>
      </c>
      <c r="L541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177</v>
      </c>
      <c r="F542" t="s">
        <v>31</v>
      </c>
      <c r="G542">
        <v>30.68</v>
      </c>
      <c r="H542">
        <v>3</v>
      </c>
      <c r="I542">
        <v>4.6020000000000003</v>
      </c>
      <c r="J542" s="1">
        <f t="shared" si="8"/>
        <v>96.641999999999996</v>
      </c>
      <c r="K542">
        <v>43487</v>
      </c>
      <c r="L54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177</v>
      </c>
      <c r="F543" t="s">
        <v>22</v>
      </c>
      <c r="G543">
        <v>75.88</v>
      </c>
      <c r="H543">
        <v>1</v>
      </c>
      <c r="I543">
        <v>3.794</v>
      </c>
      <c r="J543" s="1">
        <f t="shared" si="8"/>
        <v>79.673999999999992</v>
      </c>
      <c r="K543">
        <v>43468</v>
      </c>
      <c r="L543">
        <v>0.4375</v>
      </c>
      <c r="M543" t="s">
        <v>32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41</v>
      </c>
      <c r="C544" t="s">
        <v>42</v>
      </c>
      <c r="D544" t="s">
        <v>20</v>
      </c>
      <c r="E544" t="s">
        <v>21</v>
      </c>
      <c r="F544" t="s">
        <v>35</v>
      </c>
      <c r="G544">
        <v>20.18</v>
      </c>
      <c r="H544">
        <v>4</v>
      </c>
      <c r="I544">
        <v>4.0359999999999996</v>
      </c>
      <c r="J544" s="1">
        <f t="shared" si="8"/>
        <v>84.756</v>
      </c>
      <c r="K544">
        <v>43509</v>
      </c>
      <c r="L544">
        <v>0.50972222222222219</v>
      </c>
      <c r="M544" t="s">
        <v>32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177</v>
      </c>
      <c r="F545" t="s">
        <v>28</v>
      </c>
      <c r="G545">
        <v>18.77</v>
      </c>
      <c r="H545">
        <v>6</v>
      </c>
      <c r="I545">
        <v>5.6310000000000002</v>
      </c>
      <c r="J545" s="1">
        <f t="shared" si="8"/>
        <v>118.251</v>
      </c>
      <c r="K545">
        <v>43493</v>
      </c>
      <c r="L545">
        <v>0.69652777777777775</v>
      </c>
      <c r="M545" t="s">
        <v>32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41</v>
      </c>
      <c r="C546" t="s">
        <v>42</v>
      </c>
      <c r="D546" t="s">
        <v>27</v>
      </c>
      <c r="E546" t="s">
        <v>21</v>
      </c>
      <c r="F546" t="s">
        <v>43</v>
      </c>
      <c r="G546">
        <v>71.2</v>
      </c>
      <c r="H546">
        <v>1</v>
      </c>
      <c r="I546">
        <v>3.56</v>
      </c>
      <c r="J546" s="1">
        <f t="shared" si="8"/>
        <v>74.760000000000005</v>
      </c>
      <c r="K546">
        <v>43470</v>
      </c>
      <c r="L546">
        <v>0.86111111111111116</v>
      </c>
      <c r="M546" t="s">
        <v>32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41</v>
      </c>
      <c r="C547" t="s">
        <v>42</v>
      </c>
      <c r="D547" t="s">
        <v>20</v>
      </c>
      <c r="E547" t="s">
        <v>177</v>
      </c>
      <c r="F547" t="s">
        <v>31</v>
      </c>
      <c r="G547">
        <v>38.81</v>
      </c>
      <c r="H547">
        <v>4</v>
      </c>
      <c r="I547">
        <v>7.7619999999999996</v>
      </c>
      <c r="J547" s="1">
        <f t="shared" si="8"/>
        <v>163.00200000000001</v>
      </c>
      <c r="K547">
        <v>43543</v>
      </c>
      <c r="L547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45</v>
      </c>
      <c r="G548">
        <v>29.42</v>
      </c>
      <c r="H548">
        <v>10</v>
      </c>
      <c r="I548">
        <v>14.71</v>
      </c>
      <c r="J548" s="1">
        <f t="shared" si="8"/>
        <v>308.91000000000003</v>
      </c>
      <c r="K548">
        <v>43477</v>
      </c>
      <c r="L548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177</v>
      </c>
      <c r="F549" t="s">
        <v>35</v>
      </c>
      <c r="G549">
        <v>60.95</v>
      </c>
      <c r="H549">
        <v>9</v>
      </c>
      <c r="I549">
        <v>27.427499999999998</v>
      </c>
      <c r="J549" s="1">
        <f t="shared" si="8"/>
        <v>575.97750000000008</v>
      </c>
      <c r="K549">
        <v>43472</v>
      </c>
      <c r="L549">
        <v>0.50555555555555554</v>
      </c>
      <c r="M549" t="s">
        <v>32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41</v>
      </c>
      <c r="C550" t="s">
        <v>42</v>
      </c>
      <c r="D550" t="s">
        <v>27</v>
      </c>
      <c r="E550" t="s">
        <v>21</v>
      </c>
      <c r="F550" t="s">
        <v>35</v>
      </c>
      <c r="G550">
        <v>51.54</v>
      </c>
      <c r="H550">
        <v>5</v>
      </c>
      <c r="I550">
        <v>12.885</v>
      </c>
      <c r="J550" s="1">
        <f t="shared" si="8"/>
        <v>270.58499999999998</v>
      </c>
      <c r="K550">
        <v>43491</v>
      </c>
      <c r="L550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 s="1">
        <f t="shared" si="8"/>
        <v>416.178</v>
      </c>
      <c r="K551">
        <v>43488</v>
      </c>
      <c r="L551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41</v>
      </c>
      <c r="C552" t="s">
        <v>42</v>
      </c>
      <c r="D552" t="s">
        <v>27</v>
      </c>
      <c r="E552" t="s">
        <v>177</v>
      </c>
      <c r="F552" t="s">
        <v>45</v>
      </c>
      <c r="G552">
        <v>57.27</v>
      </c>
      <c r="H552">
        <v>3</v>
      </c>
      <c r="I552">
        <v>8.5905000000000005</v>
      </c>
      <c r="J552" s="1">
        <f t="shared" si="8"/>
        <v>180.40049999999999</v>
      </c>
      <c r="K552">
        <v>43505</v>
      </c>
      <c r="L55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41</v>
      </c>
      <c r="C553" t="s">
        <v>42</v>
      </c>
      <c r="D553" t="s">
        <v>27</v>
      </c>
      <c r="E553" t="s">
        <v>21</v>
      </c>
      <c r="F553" t="s">
        <v>45</v>
      </c>
      <c r="G553">
        <v>54.31</v>
      </c>
      <c r="H553">
        <v>9</v>
      </c>
      <c r="I553">
        <v>24.439499999999999</v>
      </c>
      <c r="J553" s="1">
        <f t="shared" si="8"/>
        <v>513.22950000000003</v>
      </c>
      <c r="K553">
        <v>43518</v>
      </c>
      <c r="L553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41</v>
      </c>
      <c r="C554" t="s">
        <v>42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 s="1">
        <f t="shared" si="8"/>
        <v>550.36799999999994</v>
      </c>
      <c r="K554">
        <v>43501</v>
      </c>
      <c r="L554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177</v>
      </c>
      <c r="F555" t="s">
        <v>28</v>
      </c>
      <c r="G555">
        <v>22.21</v>
      </c>
      <c r="H555">
        <v>6</v>
      </c>
      <c r="I555">
        <v>6.6630000000000003</v>
      </c>
      <c r="J555" s="1">
        <f t="shared" si="8"/>
        <v>139.923</v>
      </c>
      <c r="K555">
        <v>43531</v>
      </c>
      <c r="L555">
        <v>0.43263888888888885</v>
      </c>
      <c r="M555" t="s">
        <v>32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177</v>
      </c>
      <c r="F556" t="s">
        <v>28</v>
      </c>
      <c r="G556">
        <v>19.32</v>
      </c>
      <c r="H556">
        <v>7</v>
      </c>
      <c r="I556">
        <v>6.7619999999999996</v>
      </c>
      <c r="J556" s="1">
        <f t="shared" si="8"/>
        <v>142.00200000000001</v>
      </c>
      <c r="K556">
        <v>43549</v>
      </c>
      <c r="L556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41</v>
      </c>
      <c r="C557" t="s">
        <v>42</v>
      </c>
      <c r="D557" t="s">
        <v>27</v>
      </c>
      <c r="E557" t="s">
        <v>177</v>
      </c>
      <c r="F557" t="s">
        <v>31</v>
      </c>
      <c r="G557">
        <v>37.479999999999997</v>
      </c>
      <c r="H557">
        <v>3</v>
      </c>
      <c r="I557">
        <v>5.6219999999999999</v>
      </c>
      <c r="J557" s="1">
        <f t="shared" si="8"/>
        <v>118.062</v>
      </c>
      <c r="K557">
        <v>43485</v>
      </c>
      <c r="L557">
        <v>0.57291666666666663</v>
      </c>
      <c r="M557" t="s">
        <v>32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41</v>
      </c>
      <c r="C558" t="s">
        <v>42</v>
      </c>
      <c r="D558" t="s">
        <v>20</v>
      </c>
      <c r="E558" t="s">
        <v>21</v>
      </c>
      <c r="F558" t="s">
        <v>45</v>
      </c>
      <c r="G558">
        <v>72.040000000000006</v>
      </c>
      <c r="H558">
        <v>2</v>
      </c>
      <c r="I558">
        <v>7.2039999999999997</v>
      </c>
      <c r="J558" s="1">
        <f t="shared" si="8"/>
        <v>151.28400000000002</v>
      </c>
      <c r="K558">
        <v>43500</v>
      </c>
      <c r="L558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43</v>
      </c>
      <c r="G559">
        <v>98.52</v>
      </c>
      <c r="H559">
        <v>10</v>
      </c>
      <c r="I559">
        <v>49.26</v>
      </c>
      <c r="J559" s="1">
        <f t="shared" si="8"/>
        <v>1034.46</v>
      </c>
      <c r="K559">
        <v>43495</v>
      </c>
      <c r="L559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177</v>
      </c>
      <c r="F560" t="s">
        <v>43</v>
      </c>
      <c r="G560">
        <v>41.66</v>
      </c>
      <c r="H560">
        <v>6</v>
      </c>
      <c r="I560">
        <v>12.497999999999999</v>
      </c>
      <c r="J560" s="1">
        <f t="shared" si="8"/>
        <v>262.45799999999997</v>
      </c>
      <c r="K560">
        <v>43467</v>
      </c>
      <c r="L560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31</v>
      </c>
      <c r="G561">
        <v>72.42</v>
      </c>
      <c r="H561">
        <v>3</v>
      </c>
      <c r="I561">
        <v>10.863</v>
      </c>
      <c r="J561" s="1">
        <f t="shared" si="8"/>
        <v>228.12299999999999</v>
      </c>
      <c r="K561">
        <v>43553</v>
      </c>
      <c r="L561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41</v>
      </c>
      <c r="C562" t="s">
        <v>42</v>
      </c>
      <c r="D562" t="s">
        <v>27</v>
      </c>
      <c r="E562" t="s">
        <v>177</v>
      </c>
      <c r="F562" t="s">
        <v>28</v>
      </c>
      <c r="G562">
        <v>21.58</v>
      </c>
      <c r="H562">
        <v>9</v>
      </c>
      <c r="I562">
        <v>9.7110000000000003</v>
      </c>
      <c r="J562" s="1">
        <f t="shared" si="8"/>
        <v>203.93099999999998</v>
      </c>
      <c r="K562">
        <v>43538</v>
      </c>
      <c r="L56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177</v>
      </c>
      <c r="F563" t="s">
        <v>43</v>
      </c>
      <c r="G563">
        <v>89.2</v>
      </c>
      <c r="H563">
        <v>10</v>
      </c>
      <c r="I563">
        <v>44.6</v>
      </c>
      <c r="J563" s="1">
        <f t="shared" si="8"/>
        <v>936.6</v>
      </c>
      <c r="K563">
        <v>43507</v>
      </c>
      <c r="L563">
        <v>0.65416666666666667</v>
      </c>
      <c r="M563" t="s">
        <v>32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41</v>
      </c>
      <c r="C564" t="s">
        <v>42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 s="1">
        <f t="shared" si="8"/>
        <v>356.32800000000003</v>
      </c>
      <c r="K564">
        <v>43495</v>
      </c>
      <c r="L564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177</v>
      </c>
      <c r="F565" t="s">
        <v>28</v>
      </c>
      <c r="G565">
        <v>74.510000000000005</v>
      </c>
      <c r="H565">
        <v>6</v>
      </c>
      <c r="I565">
        <v>22.353000000000002</v>
      </c>
      <c r="J565" s="1">
        <f t="shared" si="8"/>
        <v>469.41300000000007</v>
      </c>
      <c r="K565">
        <v>43544</v>
      </c>
      <c r="L565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41</v>
      </c>
      <c r="C566" t="s">
        <v>42</v>
      </c>
      <c r="D566" t="s">
        <v>27</v>
      </c>
      <c r="E566" t="s">
        <v>177</v>
      </c>
      <c r="F566" t="s">
        <v>45</v>
      </c>
      <c r="G566">
        <v>99.25</v>
      </c>
      <c r="H566">
        <v>2</v>
      </c>
      <c r="I566">
        <v>9.9250000000000007</v>
      </c>
      <c r="J566" s="1">
        <f t="shared" si="8"/>
        <v>208.42500000000001</v>
      </c>
      <c r="K566">
        <v>43544</v>
      </c>
      <c r="L566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43</v>
      </c>
      <c r="G567">
        <v>81.209999999999994</v>
      </c>
      <c r="H567">
        <v>10</v>
      </c>
      <c r="I567">
        <v>40.604999999999997</v>
      </c>
      <c r="J567" s="1">
        <f t="shared" si="8"/>
        <v>852.70499999999993</v>
      </c>
      <c r="K567">
        <v>43482</v>
      </c>
      <c r="L567">
        <v>0.54236111111111118</v>
      </c>
      <c r="M567" t="s">
        <v>32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35</v>
      </c>
      <c r="G568">
        <v>49.33</v>
      </c>
      <c r="H568">
        <v>10</v>
      </c>
      <c r="I568">
        <v>24.664999999999999</v>
      </c>
      <c r="J568" s="1">
        <f t="shared" si="8"/>
        <v>517.96499999999992</v>
      </c>
      <c r="K568">
        <v>43499</v>
      </c>
      <c r="L568">
        <v>0.69444444444444453</v>
      </c>
      <c r="M568" t="s">
        <v>32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45</v>
      </c>
      <c r="G569">
        <v>65.739999999999995</v>
      </c>
      <c r="H569">
        <v>9</v>
      </c>
      <c r="I569">
        <v>29.582999999999998</v>
      </c>
      <c r="J569" s="1">
        <f t="shared" si="8"/>
        <v>621.24299999999994</v>
      </c>
      <c r="K569">
        <v>43466</v>
      </c>
      <c r="L569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41</v>
      </c>
      <c r="C570" t="s">
        <v>42</v>
      </c>
      <c r="D570" t="s">
        <v>27</v>
      </c>
      <c r="E570" t="s">
        <v>21</v>
      </c>
      <c r="F570" t="s">
        <v>45</v>
      </c>
      <c r="G570">
        <v>79.86</v>
      </c>
      <c r="H570">
        <v>7</v>
      </c>
      <c r="I570">
        <v>27.951000000000001</v>
      </c>
      <c r="J570" s="1">
        <f t="shared" si="8"/>
        <v>586.971</v>
      </c>
      <c r="K570">
        <v>43475</v>
      </c>
      <c r="L570">
        <v>0.43958333333333338</v>
      </c>
      <c r="M570" t="s">
        <v>32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35</v>
      </c>
      <c r="G571">
        <v>73.98</v>
      </c>
      <c r="H571">
        <v>7</v>
      </c>
      <c r="I571">
        <v>25.893000000000001</v>
      </c>
      <c r="J571" s="1">
        <f t="shared" si="8"/>
        <v>543.75300000000004</v>
      </c>
      <c r="K571">
        <v>43526</v>
      </c>
      <c r="L571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41</v>
      </c>
      <c r="C572" t="s">
        <v>42</v>
      </c>
      <c r="D572" t="s">
        <v>20</v>
      </c>
      <c r="E572" t="s">
        <v>21</v>
      </c>
      <c r="F572" t="s">
        <v>31</v>
      </c>
      <c r="G572">
        <v>82.04</v>
      </c>
      <c r="H572">
        <v>5</v>
      </c>
      <c r="I572">
        <v>20.51</v>
      </c>
      <c r="J572" s="1">
        <f t="shared" si="8"/>
        <v>430.71000000000004</v>
      </c>
      <c r="K572">
        <v>43521</v>
      </c>
      <c r="L572">
        <v>0.71944444444444444</v>
      </c>
      <c r="M572" t="s">
        <v>32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41</v>
      </c>
      <c r="C573" t="s">
        <v>42</v>
      </c>
      <c r="D573" t="s">
        <v>20</v>
      </c>
      <c r="E573" t="s">
        <v>177</v>
      </c>
      <c r="F573" t="s">
        <v>35</v>
      </c>
      <c r="G573">
        <v>26.67</v>
      </c>
      <c r="H573">
        <v>10</v>
      </c>
      <c r="I573">
        <v>13.335000000000001</v>
      </c>
      <c r="J573" s="1">
        <f t="shared" si="8"/>
        <v>280.03500000000003</v>
      </c>
      <c r="K573">
        <v>43494</v>
      </c>
      <c r="L573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177</v>
      </c>
      <c r="F574" t="s">
        <v>43</v>
      </c>
      <c r="G574">
        <v>10.130000000000001</v>
      </c>
      <c r="H574">
        <v>7</v>
      </c>
      <c r="I574">
        <v>3.5455000000000001</v>
      </c>
      <c r="J574" s="1">
        <f t="shared" si="8"/>
        <v>74.455500000000015</v>
      </c>
      <c r="K574">
        <v>43534</v>
      </c>
      <c r="L574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41</v>
      </c>
      <c r="C575" t="s">
        <v>42</v>
      </c>
      <c r="D575" t="s">
        <v>27</v>
      </c>
      <c r="E575" t="s">
        <v>177</v>
      </c>
      <c r="F575" t="s">
        <v>43</v>
      </c>
      <c r="G575">
        <v>72.39</v>
      </c>
      <c r="H575">
        <v>2</v>
      </c>
      <c r="I575">
        <v>7.2389999999999999</v>
      </c>
      <c r="J575" s="1">
        <f t="shared" si="8"/>
        <v>152.01900000000001</v>
      </c>
      <c r="K575">
        <v>43478</v>
      </c>
      <c r="L575">
        <v>0.82986111111111116</v>
      </c>
      <c r="M575" t="s">
        <v>32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177</v>
      </c>
      <c r="F576" t="s">
        <v>35</v>
      </c>
      <c r="G576">
        <v>85.91</v>
      </c>
      <c r="H576">
        <v>5</v>
      </c>
      <c r="I576">
        <v>21.477499999999999</v>
      </c>
      <c r="J576" s="1">
        <f t="shared" si="8"/>
        <v>451.02749999999997</v>
      </c>
      <c r="K576">
        <v>43546</v>
      </c>
      <c r="L576">
        <v>0.60625000000000007</v>
      </c>
      <c r="M576" t="s">
        <v>32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41</v>
      </c>
      <c r="C577" t="s">
        <v>42</v>
      </c>
      <c r="D577" t="s">
        <v>20</v>
      </c>
      <c r="E577" t="s">
        <v>177</v>
      </c>
      <c r="F577" t="s">
        <v>45</v>
      </c>
      <c r="G577">
        <v>81.31</v>
      </c>
      <c r="H577">
        <v>7</v>
      </c>
      <c r="I577">
        <v>28.458500000000001</v>
      </c>
      <c r="J577" s="1">
        <f t="shared" si="8"/>
        <v>597.62850000000003</v>
      </c>
      <c r="K577">
        <v>43525</v>
      </c>
      <c r="L577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41</v>
      </c>
      <c r="C578" t="s">
        <v>42</v>
      </c>
      <c r="D578" t="s">
        <v>27</v>
      </c>
      <c r="E578" t="s">
        <v>177</v>
      </c>
      <c r="F578" t="s">
        <v>43</v>
      </c>
      <c r="G578">
        <v>60.3</v>
      </c>
      <c r="H578">
        <v>4</v>
      </c>
      <c r="I578">
        <v>12.06</v>
      </c>
      <c r="J578" s="1">
        <f t="shared" si="8"/>
        <v>253.26</v>
      </c>
      <c r="K578">
        <v>43516</v>
      </c>
      <c r="L578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177</v>
      </c>
      <c r="F579" t="s">
        <v>43</v>
      </c>
      <c r="G579">
        <v>31.77</v>
      </c>
      <c r="H579">
        <v>4</v>
      </c>
      <c r="I579">
        <v>6.3540000000000001</v>
      </c>
      <c r="J579" s="1">
        <f t="shared" ref="J579:J642" si="9">G579*H579+I579</f>
        <v>133.434</v>
      </c>
      <c r="K579">
        <v>43479</v>
      </c>
      <c r="L579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 s="1">
        <f t="shared" si="9"/>
        <v>269.93399999999997</v>
      </c>
      <c r="K580">
        <v>43550</v>
      </c>
      <c r="L580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41</v>
      </c>
      <c r="C581" t="s">
        <v>42</v>
      </c>
      <c r="D581" t="s">
        <v>27</v>
      </c>
      <c r="E581" t="s">
        <v>177</v>
      </c>
      <c r="F581" t="s">
        <v>22</v>
      </c>
      <c r="G581">
        <v>69.510000000000005</v>
      </c>
      <c r="H581">
        <v>2</v>
      </c>
      <c r="I581">
        <v>6.9509999999999996</v>
      </c>
      <c r="J581" s="1">
        <f t="shared" si="9"/>
        <v>145.971</v>
      </c>
      <c r="K581">
        <v>43525</v>
      </c>
      <c r="L581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177</v>
      </c>
      <c r="F582" t="s">
        <v>43</v>
      </c>
      <c r="G582">
        <v>27.22</v>
      </c>
      <c r="H582">
        <v>3</v>
      </c>
      <c r="I582">
        <v>4.0830000000000002</v>
      </c>
      <c r="J582" s="1">
        <f t="shared" si="9"/>
        <v>85.742999999999995</v>
      </c>
      <c r="K582">
        <v>43472</v>
      </c>
      <c r="L58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 s="1">
        <f t="shared" si="9"/>
        <v>326.25600000000003</v>
      </c>
      <c r="K583">
        <v>43497</v>
      </c>
      <c r="L583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45</v>
      </c>
      <c r="G584">
        <v>92.98</v>
      </c>
      <c r="H584">
        <v>2</v>
      </c>
      <c r="I584">
        <v>9.298</v>
      </c>
      <c r="J584" s="1">
        <f t="shared" si="9"/>
        <v>195.25800000000001</v>
      </c>
      <c r="K584">
        <v>43509</v>
      </c>
      <c r="L584">
        <v>0.62916666666666665</v>
      </c>
      <c r="M584" t="s">
        <v>32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41</v>
      </c>
      <c r="C585" t="s">
        <v>42</v>
      </c>
      <c r="D585" t="s">
        <v>20</v>
      </c>
      <c r="E585" t="s">
        <v>21</v>
      </c>
      <c r="F585" t="s">
        <v>45</v>
      </c>
      <c r="G585">
        <v>18.079999999999998</v>
      </c>
      <c r="H585">
        <v>4</v>
      </c>
      <c r="I585">
        <v>3.6160000000000001</v>
      </c>
      <c r="J585" s="1">
        <f t="shared" si="9"/>
        <v>75.935999999999993</v>
      </c>
      <c r="K585">
        <v>43479</v>
      </c>
      <c r="L585">
        <v>0.75208333333333333</v>
      </c>
      <c r="M585" t="s">
        <v>32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41</v>
      </c>
      <c r="C586" t="s">
        <v>42</v>
      </c>
      <c r="D586" t="s">
        <v>27</v>
      </c>
      <c r="E586" t="s">
        <v>177</v>
      </c>
      <c r="F586" t="s">
        <v>35</v>
      </c>
      <c r="G586">
        <v>63.06</v>
      </c>
      <c r="H586">
        <v>3</v>
      </c>
      <c r="I586">
        <v>9.4589999999999996</v>
      </c>
      <c r="J586" s="1">
        <f t="shared" si="9"/>
        <v>198.63900000000001</v>
      </c>
      <c r="K586">
        <v>43484</v>
      </c>
      <c r="L586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177</v>
      </c>
      <c r="F587" t="s">
        <v>22</v>
      </c>
      <c r="G587">
        <v>51.71</v>
      </c>
      <c r="H587">
        <v>4</v>
      </c>
      <c r="I587">
        <v>10.342000000000001</v>
      </c>
      <c r="J587" s="1">
        <f t="shared" si="9"/>
        <v>217.18200000000002</v>
      </c>
      <c r="K587">
        <v>43533</v>
      </c>
      <c r="L587">
        <v>0.57847222222222217</v>
      </c>
      <c r="M587" t="s">
        <v>32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43</v>
      </c>
      <c r="G588">
        <v>52.34</v>
      </c>
      <c r="H588">
        <v>3</v>
      </c>
      <c r="I588">
        <v>7.851</v>
      </c>
      <c r="J588" s="1">
        <f t="shared" si="9"/>
        <v>164.87100000000001</v>
      </c>
      <c r="K588">
        <v>43551</v>
      </c>
      <c r="L588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35</v>
      </c>
      <c r="G589">
        <v>43.06</v>
      </c>
      <c r="H589">
        <v>5</v>
      </c>
      <c r="I589">
        <v>10.765000000000001</v>
      </c>
      <c r="J589" s="1">
        <f t="shared" si="9"/>
        <v>226.065</v>
      </c>
      <c r="K589">
        <v>43500</v>
      </c>
      <c r="L589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177</v>
      </c>
      <c r="F590" t="s">
        <v>45</v>
      </c>
      <c r="G590">
        <v>59.61</v>
      </c>
      <c r="H590">
        <v>10</v>
      </c>
      <c r="I590">
        <v>29.805</v>
      </c>
      <c r="J590" s="1">
        <f t="shared" si="9"/>
        <v>625.90499999999997</v>
      </c>
      <c r="K590">
        <v>43538</v>
      </c>
      <c r="L590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177</v>
      </c>
      <c r="F591" t="s">
        <v>22</v>
      </c>
      <c r="G591">
        <v>14.62</v>
      </c>
      <c r="H591">
        <v>5</v>
      </c>
      <c r="I591">
        <v>3.6549999999999998</v>
      </c>
      <c r="J591" s="1">
        <f t="shared" si="9"/>
        <v>76.754999999999995</v>
      </c>
      <c r="K591">
        <v>43528</v>
      </c>
      <c r="L591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177</v>
      </c>
      <c r="F592" t="s">
        <v>22</v>
      </c>
      <c r="G592">
        <v>46.53</v>
      </c>
      <c r="H592">
        <v>6</v>
      </c>
      <c r="I592">
        <v>13.959</v>
      </c>
      <c r="J592" s="1">
        <f t="shared" si="9"/>
        <v>293.13900000000001</v>
      </c>
      <c r="K592">
        <v>43527</v>
      </c>
      <c r="L592">
        <v>0.45416666666666666</v>
      </c>
      <c r="M592" t="s">
        <v>32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31</v>
      </c>
      <c r="G593">
        <v>24.24</v>
      </c>
      <c r="H593">
        <v>7</v>
      </c>
      <c r="I593">
        <v>8.484</v>
      </c>
      <c r="J593" s="1">
        <f t="shared" si="9"/>
        <v>178.16399999999999</v>
      </c>
      <c r="K593">
        <v>43492</v>
      </c>
      <c r="L593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35</v>
      </c>
      <c r="G594">
        <v>45.58</v>
      </c>
      <c r="H594">
        <v>1</v>
      </c>
      <c r="I594">
        <v>2.2789999999999999</v>
      </c>
      <c r="J594" s="1">
        <f t="shared" si="9"/>
        <v>47.858999999999995</v>
      </c>
      <c r="K594">
        <v>43503</v>
      </c>
      <c r="L594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35</v>
      </c>
      <c r="G595">
        <v>75.2</v>
      </c>
      <c r="H595">
        <v>3</v>
      </c>
      <c r="I595">
        <v>11.28</v>
      </c>
      <c r="J595" s="1">
        <f t="shared" si="9"/>
        <v>236.88000000000002</v>
      </c>
      <c r="K595">
        <v>43501</v>
      </c>
      <c r="L595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41</v>
      </c>
      <c r="C596" t="s">
        <v>42</v>
      </c>
      <c r="D596" t="s">
        <v>20</v>
      </c>
      <c r="E596" t="s">
        <v>177</v>
      </c>
      <c r="F596" t="s">
        <v>35</v>
      </c>
      <c r="G596">
        <v>96.8</v>
      </c>
      <c r="H596">
        <v>3</v>
      </c>
      <c r="I596">
        <v>14.52</v>
      </c>
      <c r="J596" s="1">
        <f t="shared" si="9"/>
        <v>304.91999999999996</v>
      </c>
      <c r="K596">
        <v>43539</v>
      </c>
      <c r="L596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41</v>
      </c>
      <c r="C597" t="s">
        <v>42</v>
      </c>
      <c r="D597" t="s">
        <v>27</v>
      </c>
      <c r="E597" t="s">
        <v>177</v>
      </c>
      <c r="F597" t="s">
        <v>22</v>
      </c>
      <c r="G597">
        <v>14.82</v>
      </c>
      <c r="H597">
        <v>3</v>
      </c>
      <c r="I597">
        <v>2.2229999999999999</v>
      </c>
      <c r="J597" s="1">
        <f t="shared" si="9"/>
        <v>46.683</v>
      </c>
      <c r="K597">
        <v>43525</v>
      </c>
      <c r="L597">
        <v>0.47916666666666669</v>
      </c>
      <c r="M597" t="s">
        <v>32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177</v>
      </c>
      <c r="F598" t="s">
        <v>43</v>
      </c>
      <c r="G598">
        <v>52.2</v>
      </c>
      <c r="H598">
        <v>3</v>
      </c>
      <c r="I598">
        <v>7.83</v>
      </c>
      <c r="J598" s="1">
        <f t="shared" si="9"/>
        <v>164.43000000000004</v>
      </c>
      <c r="K598">
        <v>43511</v>
      </c>
      <c r="L598">
        <v>0.5625</v>
      </c>
      <c r="M598" t="s">
        <v>32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35</v>
      </c>
      <c r="G599">
        <v>46.66</v>
      </c>
      <c r="H599">
        <v>9</v>
      </c>
      <c r="I599">
        <v>20.997</v>
      </c>
      <c r="J599" s="1">
        <f t="shared" si="9"/>
        <v>440.93699999999995</v>
      </c>
      <c r="K599">
        <v>43513</v>
      </c>
      <c r="L599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45</v>
      </c>
      <c r="G600">
        <v>36.85</v>
      </c>
      <c r="H600">
        <v>5</v>
      </c>
      <c r="I600">
        <v>9.2125000000000004</v>
      </c>
      <c r="J600" s="1">
        <f t="shared" si="9"/>
        <v>193.46250000000001</v>
      </c>
      <c r="K600">
        <v>43491</v>
      </c>
      <c r="L600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31</v>
      </c>
      <c r="G601">
        <v>70.319999999999993</v>
      </c>
      <c r="H601">
        <v>2</v>
      </c>
      <c r="I601">
        <v>7.032</v>
      </c>
      <c r="J601" s="1">
        <f t="shared" si="9"/>
        <v>147.672</v>
      </c>
      <c r="K601">
        <v>43548</v>
      </c>
      <c r="L601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177</v>
      </c>
      <c r="F602" t="s">
        <v>28</v>
      </c>
      <c r="G602">
        <v>83.08</v>
      </c>
      <c r="H602">
        <v>1</v>
      </c>
      <c r="I602">
        <v>4.1539999999999999</v>
      </c>
      <c r="J602" s="1">
        <f t="shared" si="9"/>
        <v>87.233999999999995</v>
      </c>
      <c r="K602">
        <v>43488</v>
      </c>
      <c r="L60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45</v>
      </c>
      <c r="G603">
        <v>64.989999999999995</v>
      </c>
      <c r="H603">
        <v>1</v>
      </c>
      <c r="I603">
        <v>3.2494999999999998</v>
      </c>
      <c r="J603" s="1">
        <f t="shared" si="9"/>
        <v>68.239499999999992</v>
      </c>
      <c r="K603">
        <v>43491</v>
      </c>
      <c r="L603">
        <v>0.42083333333333334</v>
      </c>
      <c r="M603" t="s">
        <v>32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177</v>
      </c>
      <c r="F604" t="s">
        <v>43</v>
      </c>
      <c r="G604">
        <v>77.56</v>
      </c>
      <c r="H604">
        <v>10</v>
      </c>
      <c r="I604">
        <v>38.78</v>
      </c>
      <c r="J604" s="1">
        <f t="shared" si="9"/>
        <v>814.38</v>
      </c>
      <c r="K604">
        <v>43538</v>
      </c>
      <c r="L604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41</v>
      </c>
      <c r="C605" t="s">
        <v>42</v>
      </c>
      <c r="D605" t="s">
        <v>27</v>
      </c>
      <c r="E605" t="s">
        <v>21</v>
      </c>
      <c r="F605" t="s">
        <v>35</v>
      </c>
      <c r="G605">
        <v>54.51</v>
      </c>
      <c r="H605">
        <v>6</v>
      </c>
      <c r="I605">
        <v>16.353000000000002</v>
      </c>
      <c r="J605" s="1">
        <f t="shared" si="9"/>
        <v>343.41300000000001</v>
      </c>
      <c r="K605">
        <v>43541</v>
      </c>
      <c r="L605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45</v>
      </c>
      <c r="G606">
        <v>51.89</v>
      </c>
      <c r="H606">
        <v>7</v>
      </c>
      <c r="I606">
        <v>18.1615</v>
      </c>
      <c r="J606" s="1">
        <f t="shared" si="9"/>
        <v>381.39150000000001</v>
      </c>
      <c r="K606">
        <v>43473</v>
      </c>
      <c r="L606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41</v>
      </c>
      <c r="C607" t="s">
        <v>42</v>
      </c>
      <c r="D607" t="s">
        <v>27</v>
      </c>
      <c r="E607" t="s">
        <v>177</v>
      </c>
      <c r="F607" t="s">
        <v>31</v>
      </c>
      <c r="G607">
        <v>31.75</v>
      </c>
      <c r="H607">
        <v>4</v>
      </c>
      <c r="I607">
        <v>6.35</v>
      </c>
      <c r="J607" s="1">
        <f t="shared" si="9"/>
        <v>133.35</v>
      </c>
      <c r="K607">
        <v>43504</v>
      </c>
      <c r="L607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45</v>
      </c>
      <c r="G608">
        <v>53.65</v>
      </c>
      <c r="H608">
        <v>7</v>
      </c>
      <c r="I608">
        <v>18.7775</v>
      </c>
      <c r="J608" s="1">
        <f t="shared" si="9"/>
        <v>394.32749999999999</v>
      </c>
      <c r="K608">
        <v>43506</v>
      </c>
      <c r="L608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43</v>
      </c>
      <c r="G609">
        <v>49.79</v>
      </c>
      <c r="H609">
        <v>4</v>
      </c>
      <c r="I609">
        <v>9.9580000000000002</v>
      </c>
      <c r="J609" s="1">
        <f t="shared" si="9"/>
        <v>209.11799999999999</v>
      </c>
      <c r="K609">
        <v>43552</v>
      </c>
      <c r="L609">
        <v>0.8027777777777777</v>
      </c>
      <c r="M609" t="s">
        <v>32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177</v>
      </c>
      <c r="F610" t="s">
        <v>45</v>
      </c>
      <c r="G610">
        <v>30.61</v>
      </c>
      <c r="H610">
        <v>1</v>
      </c>
      <c r="I610">
        <v>1.5305</v>
      </c>
      <c r="J610" s="1">
        <f t="shared" si="9"/>
        <v>32.140500000000003</v>
      </c>
      <c r="K610">
        <v>43488</v>
      </c>
      <c r="L610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41</v>
      </c>
      <c r="C611" t="s">
        <v>42</v>
      </c>
      <c r="D611" t="s">
        <v>20</v>
      </c>
      <c r="E611" t="s">
        <v>177</v>
      </c>
      <c r="F611" t="s">
        <v>43</v>
      </c>
      <c r="G611">
        <v>57.89</v>
      </c>
      <c r="H611">
        <v>2</v>
      </c>
      <c r="I611">
        <v>5.7889999999999997</v>
      </c>
      <c r="J611" s="1">
        <f t="shared" si="9"/>
        <v>121.569</v>
      </c>
      <c r="K611">
        <v>43482</v>
      </c>
      <c r="L611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 s="1">
        <f t="shared" si="9"/>
        <v>30.408000000000001</v>
      </c>
      <c r="K612">
        <v>43503</v>
      </c>
      <c r="L612">
        <v>0.4291666666666667</v>
      </c>
      <c r="M612" t="s">
        <v>32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43</v>
      </c>
      <c r="G613">
        <v>98.97</v>
      </c>
      <c r="H613">
        <v>9</v>
      </c>
      <c r="I613">
        <v>44.536499999999997</v>
      </c>
      <c r="J613" s="1">
        <f t="shared" si="9"/>
        <v>935.26650000000006</v>
      </c>
      <c r="K613">
        <v>43533</v>
      </c>
      <c r="L613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41</v>
      </c>
      <c r="C614" t="s">
        <v>42</v>
      </c>
      <c r="D614" t="s">
        <v>20</v>
      </c>
      <c r="E614" t="s">
        <v>177</v>
      </c>
      <c r="F614" t="s">
        <v>45</v>
      </c>
      <c r="G614">
        <v>93.22</v>
      </c>
      <c r="H614">
        <v>3</v>
      </c>
      <c r="I614">
        <v>13.983000000000001</v>
      </c>
      <c r="J614" s="1">
        <f t="shared" si="9"/>
        <v>293.64299999999997</v>
      </c>
      <c r="K614">
        <v>43489</v>
      </c>
      <c r="L614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177</v>
      </c>
      <c r="F615" t="s">
        <v>35</v>
      </c>
      <c r="G615">
        <v>80.930000000000007</v>
      </c>
      <c r="H615">
        <v>1</v>
      </c>
      <c r="I615">
        <v>4.0465</v>
      </c>
      <c r="J615" s="1">
        <f t="shared" si="9"/>
        <v>84.976500000000001</v>
      </c>
      <c r="K615">
        <v>43484</v>
      </c>
      <c r="L615">
        <v>0.67222222222222217</v>
      </c>
      <c r="M615" t="s">
        <v>32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177</v>
      </c>
      <c r="F616" t="s">
        <v>43</v>
      </c>
      <c r="G616">
        <v>67.45</v>
      </c>
      <c r="H616">
        <v>10</v>
      </c>
      <c r="I616">
        <v>33.725000000000001</v>
      </c>
      <c r="J616" s="1">
        <f t="shared" si="9"/>
        <v>708.22500000000002</v>
      </c>
      <c r="K616">
        <v>43499</v>
      </c>
      <c r="L616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35</v>
      </c>
      <c r="G617">
        <v>38.72</v>
      </c>
      <c r="H617">
        <v>9</v>
      </c>
      <c r="I617">
        <v>17.423999999999999</v>
      </c>
      <c r="J617" s="1">
        <f t="shared" si="9"/>
        <v>365.904</v>
      </c>
      <c r="K617">
        <v>43544</v>
      </c>
      <c r="L617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41</v>
      </c>
      <c r="C618" t="s">
        <v>42</v>
      </c>
      <c r="D618" t="s">
        <v>20</v>
      </c>
      <c r="E618" t="s">
        <v>177</v>
      </c>
      <c r="F618" t="s">
        <v>35</v>
      </c>
      <c r="G618">
        <v>72.599999999999994</v>
      </c>
      <c r="H618">
        <v>6</v>
      </c>
      <c r="I618">
        <v>21.78</v>
      </c>
      <c r="J618" s="1">
        <f t="shared" si="9"/>
        <v>457.38</v>
      </c>
      <c r="K618">
        <v>43478</v>
      </c>
      <c r="L618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177</v>
      </c>
      <c r="F619" t="s">
        <v>28</v>
      </c>
      <c r="G619">
        <v>87.91</v>
      </c>
      <c r="H619">
        <v>5</v>
      </c>
      <c r="I619">
        <v>21.977499999999999</v>
      </c>
      <c r="J619" s="1">
        <f t="shared" si="9"/>
        <v>461.52749999999997</v>
      </c>
      <c r="K619">
        <v>43538</v>
      </c>
      <c r="L619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177</v>
      </c>
      <c r="F620" t="s">
        <v>43</v>
      </c>
      <c r="G620">
        <v>98.53</v>
      </c>
      <c r="H620">
        <v>6</v>
      </c>
      <c r="I620">
        <v>29.559000000000001</v>
      </c>
      <c r="J620" s="1">
        <f t="shared" si="9"/>
        <v>620.73900000000003</v>
      </c>
      <c r="K620">
        <v>43488</v>
      </c>
      <c r="L620">
        <v>0.47361111111111115</v>
      </c>
      <c r="M620" t="s">
        <v>32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45</v>
      </c>
      <c r="G621">
        <v>43.46</v>
      </c>
      <c r="H621">
        <v>6</v>
      </c>
      <c r="I621">
        <v>13.038</v>
      </c>
      <c r="J621" s="1">
        <f t="shared" si="9"/>
        <v>273.798</v>
      </c>
      <c r="K621">
        <v>43503</v>
      </c>
      <c r="L621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43</v>
      </c>
      <c r="G622">
        <v>71.680000000000007</v>
      </c>
      <c r="H622">
        <v>3</v>
      </c>
      <c r="I622">
        <v>10.752000000000001</v>
      </c>
      <c r="J622" s="1">
        <f t="shared" si="9"/>
        <v>225.79200000000003</v>
      </c>
      <c r="K622">
        <v>43552</v>
      </c>
      <c r="L622">
        <v>0.64583333333333337</v>
      </c>
      <c r="M622" t="s">
        <v>32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43</v>
      </c>
      <c r="G623">
        <v>91.61</v>
      </c>
      <c r="H623">
        <v>1</v>
      </c>
      <c r="I623">
        <v>4.5804999999999998</v>
      </c>
      <c r="J623" s="1">
        <f t="shared" si="9"/>
        <v>96.1905</v>
      </c>
      <c r="K623">
        <v>43544</v>
      </c>
      <c r="L623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41</v>
      </c>
      <c r="C624" t="s">
        <v>42</v>
      </c>
      <c r="D624" t="s">
        <v>20</v>
      </c>
      <c r="E624" t="s">
        <v>21</v>
      </c>
      <c r="F624" t="s">
        <v>31</v>
      </c>
      <c r="G624">
        <v>94.59</v>
      </c>
      <c r="H624">
        <v>7</v>
      </c>
      <c r="I624">
        <v>33.106499999999997</v>
      </c>
      <c r="J624" s="1">
        <f t="shared" si="9"/>
        <v>695.23649999999998</v>
      </c>
      <c r="K624">
        <v>43482</v>
      </c>
      <c r="L624">
        <v>0.64374999999999993</v>
      </c>
      <c r="M624" t="s">
        <v>32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41</v>
      </c>
      <c r="C625" t="s">
        <v>42</v>
      </c>
      <c r="D625" t="s">
        <v>27</v>
      </c>
      <c r="E625" t="s">
        <v>21</v>
      </c>
      <c r="F625" t="s">
        <v>45</v>
      </c>
      <c r="G625">
        <v>83.25</v>
      </c>
      <c r="H625">
        <v>10</v>
      </c>
      <c r="I625">
        <v>41.625</v>
      </c>
      <c r="J625" s="1">
        <f t="shared" si="9"/>
        <v>874.125</v>
      </c>
      <c r="K625">
        <v>43477</v>
      </c>
      <c r="L625">
        <v>0.47569444444444442</v>
      </c>
      <c r="M625" t="s">
        <v>32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41</v>
      </c>
      <c r="C626" t="s">
        <v>42</v>
      </c>
      <c r="D626" t="s">
        <v>20</v>
      </c>
      <c r="E626" t="s">
        <v>177</v>
      </c>
      <c r="F626" t="s">
        <v>45</v>
      </c>
      <c r="G626">
        <v>91.35</v>
      </c>
      <c r="H626">
        <v>1</v>
      </c>
      <c r="I626">
        <v>4.5674999999999999</v>
      </c>
      <c r="J626" s="1">
        <f t="shared" si="9"/>
        <v>95.91749999999999</v>
      </c>
      <c r="K626">
        <v>43512</v>
      </c>
      <c r="L626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41</v>
      </c>
      <c r="C627" t="s">
        <v>42</v>
      </c>
      <c r="D627" t="s">
        <v>20</v>
      </c>
      <c r="E627" t="s">
        <v>21</v>
      </c>
      <c r="F627" t="s">
        <v>43</v>
      </c>
      <c r="G627">
        <v>78.88</v>
      </c>
      <c r="H627">
        <v>2</v>
      </c>
      <c r="I627">
        <v>7.8879999999999999</v>
      </c>
      <c r="J627" s="1">
        <f t="shared" si="9"/>
        <v>165.648</v>
      </c>
      <c r="K627">
        <v>43491</v>
      </c>
      <c r="L627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177</v>
      </c>
      <c r="F628" t="s">
        <v>35</v>
      </c>
      <c r="G628">
        <v>60.87</v>
      </c>
      <c r="H628">
        <v>2</v>
      </c>
      <c r="I628">
        <v>6.0869999999999997</v>
      </c>
      <c r="J628" s="1">
        <f t="shared" si="9"/>
        <v>127.827</v>
      </c>
      <c r="K628">
        <v>43533</v>
      </c>
      <c r="L628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41</v>
      </c>
      <c r="C629" t="s">
        <v>42</v>
      </c>
      <c r="D629" t="s">
        <v>20</v>
      </c>
      <c r="E629" t="s">
        <v>177</v>
      </c>
      <c r="F629" t="s">
        <v>22</v>
      </c>
      <c r="G629">
        <v>82.58</v>
      </c>
      <c r="H629">
        <v>10</v>
      </c>
      <c r="I629">
        <v>41.29</v>
      </c>
      <c r="J629" s="1">
        <f t="shared" si="9"/>
        <v>867.08999999999992</v>
      </c>
      <c r="K629">
        <v>43538</v>
      </c>
      <c r="L629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177</v>
      </c>
      <c r="F630" t="s">
        <v>31</v>
      </c>
      <c r="G630">
        <v>53.3</v>
      </c>
      <c r="H630">
        <v>3</v>
      </c>
      <c r="I630">
        <v>7.9950000000000001</v>
      </c>
      <c r="J630" s="1">
        <f t="shared" si="9"/>
        <v>167.89499999999998</v>
      </c>
      <c r="K630">
        <v>43490</v>
      </c>
      <c r="L630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45</v>
      </c>
      <c r="G631">
        <v>12.09</v>
      </c>
      <c r="H631">
        <v>1</v>
      </c>
      <c r="I631">
        <v>0.60450000000000004</v>
      </c>
      <c r="J631" s="1">
        <f t="shared" si="9"/>
        <v>12.6945</v>
      </c>
      <c r="K631">
        <v>43491</v>
      </c>
      <c r="L631">
        <v>0.7631944444444444</v>
      </c>
      <c r="M631" t="s">
        <v>32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177</v>
      </c>
      <c r="F632" t="s">
        <v>35</v>
      </c>
      <c r="G632">
        <v>64.19</v>
      </c>
      <c r="H632">
        <v>10</v>
      </c>
      <c r="I632">
        <v>32.094999999999999</v>
      </c>
      <c r="J632" s="1">
        <f t="shared" si="9"/>
        <v>673.995</v>
      </c>
      <c r="K632">
        <v>43484</v>
      </c>
      <c r="L632">
        <v>0.58888888888888891</v>
      </c>
      <c r="M632" t="s">
        <v>32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177</v>
      </c>
      <c r="F633" t="s">
        <v>28</v>
      </c>
      <c r="G633">
        <v>78.31</v>
      </c>
      <c r="H633">
        <v>3</v>
      </c>
      <c r="I633">
        <v>11.746499999999999</v>
      </c>
      <c r="J633" s="1">
        <f t="shared" si="9"/>
        <v>246.6765</v>
      </c>
      <c r="K633">
        <v>43529</v>
      </c>
      <c r="L633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177</v>
      </c>
      <c r="F634" t="s">
        <v>43</v>
      </c>
      <c r="G634">
        <v>83.77</v>
      </c>
      <c r="H634">
        <v>2</v>
      </c>
      <c r="I634">
        <v>8.3770000000000007</v>
      </c>
      <c r="J634" s="1">
        <f t="shared" si="9"/>
        <v>175.917</v>
      </c>
      <c r="K634">
        <v>43480</v>
      </c>
      <c r="L634">
        <v>0.45416666666666666</v>
      </c>
      <c r="M634" t="s">
        <v>32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41</v>
      </c>
      <c r="C635" t="s">
        <v>42</v>
      </c>
      <c r="D635" t="s">
        <v>27</v>
      </c>
      <c r="E635" t="s">
        <v>177</v>
      </c>
      <c r="F635" t="s">
        <v>31</v>
      </c>
      <c r="G635">
        <v>99.7</v>
      </c>
      <c r="H635">
        <v>3</v>
      </c>
      <c r="I635">
        <v>14.955</v>
      </c>
      <c r="J635" s="1">
        <f t="shared" si="9"/>
        <v>314.05500000000001</v>
      </c>
      <c r="K635">
        <v>43542</v>
      </c>
      <c r="L635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41</v>
      </c>
      <c r="C636" t="s">
        <v>42</v>
      </c>
      <c r="D636" t="s">
        <v>20</v>
      </c>
      <c r="E636" t="s">
        <v>177</v>
      </c>
      <c r="F636" t="s">
        <v>43</v>
      </c>
      <c r="G636">
        <v>79.91</v>
      </c>
      <c r="H636">
        <v>3</v>
      </c>
      <c r="I636">
        <v>11.986499999999999</v>
      </c>
      <c r="J636" s="1">
        <f t="shared" si="9"/>
        <v>251.7165</v>
      </c>
      <c r="K636">
        <v>43544</v>
      </c>
      <c r="L636">
        <v>0.81111111111111101</v>
      </c>
      <c r="M636" t="s">
        <v>32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41</v>
      </c>
      <c r="C637" t="s">
        <v>42</v>
      </c>
      <c r="D637" t="s">
        <v>20</v>
      </c>
      <c r="E637" t="s">
        <v>177</v>
      </c>
      <c r="F637" t="s">
        <v>22</v>
      </c>
      <c r="G637">
        <v>66.47</v>
      </c>
      <c r="H637">
        <v>10</v>
      </c>
      <c r="I637">
        <v>33.234999999999999</v>
      </c>
      <c r="J637" s="1">
        <f t="shared" si="9"/>
        <v>697.93500000000006</v>
      </c>
      <c r="K637">
        <v>43480</v>
      </c>
      <c r="L637">
        <v>0.62569444444444444</v>
      </c>
      <c r="M637" t="s">
        <v>32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177</v>
      </c>
      <c r="F638" t="s">
        <v>22</v>
      </c>
      <c r="G638">
        <v>28.95</v>
      </c>
      <c r="H638">
        <v>7</v>
      </c>
      <c r="I638">
        <v>10.1325</v>
      </c>
      <c r="J638" s="1">
        <f t="shared" si="9"/>
        <v>212.7825</v>
      </c>
      <c r="K638">
        <v>43527</v>
      </c>
      <c r="L638">
        <v>0.85486111111111107</v>
      </c>
      <c r="M638" t="s">
        <v>32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 s="1">
        <f t="shared" si="9"/>
        <v>48.510000000000005</v>
      </c>
      <c r="K639">
        <v>43543</v>
      </c>
      <c r="L639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41</v>
      </c>
      <c r="C640" t="s">
        <v>42</v>
      </c>
      <c r="D640" t="s">
        <v>20</v>
      </c>
      <c r="E640" t="s">
        <v>21</v>
      </c>
      <c r="F640" t="s">
        <v>43</v>
      </c>
      <c r="G640">
        <v>17.63</v>
      </c>
      <c r="H640">
        <v>5</v>
      </c>
      <c r="I640">
        <v>4.4074999999999998</v>
      </c>
      <c r="J640" s="1">
        <f t="shared" si="9"/>
        <v>92.55749999999999</v>
      </c>
      <c r="K640">
        <v>43532</v>
      </c>
      <c r="L640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41</v>
      </c>
      <c r="C641" t="s">
        <v>42</v>
      </c>
      <c r="D641" t="s">
        <v>27</v>
      </c>
      <c r="E641" t="s">
        <v>177</v>
      </c>
      <c r="F641" t="s">
        <v>45</v>
      </c>
      <c r="G641">
        <v>52.42</v>
      </c>
      <c r="H641">
        <v>3</v>
      </c>
      <c r="I641">
        <v>7.8630000000000004</v>
      </c>
      <c r="J641" s="1">
        <f t="shared" si="9"/>
        <v>165.12299999999999</v>
      </c>
      <c r="K641">
        <v>43523</v>
      </c>
      <c r="L641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41</v>
      </c>
      <c r="C642" t="s">
        <v>42</v>
      </c>
      <c r="D642" t="s">
        <v>20</v>
      </c>
      <c r="E642" t="s">
        <v>21</v>
      </c>
      <c r="F642" t="s">
        <v>43</v>
      </c>
      <c r="G642">
        <v>98.79</v>
      </c>
      <c r="H642">
        <v>3</v>
      </c>
      <c r="I642">
        <v>14.8185</v>
      </c>
      <c r="J642" s="1">
        <f t="shared" si="9"/>
        <v>311.18849999999998</v>
      </c>
      <c r="K642">
        <v>43519</v>
      </c>
      <c r="L64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 s="1">
        <f t="shared" ref="J643:J706" si="10">G643*H643+I643</f>
        <v>743.81999999999994</v>
      </c>
      <c r="K643">
        <v>43543</v>
      </c>
      <c r="L643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41</v>
      </c>
      <c r="C644" t="s">
        <v>42</v>
      </c>
      <c r="D644" t="s">
        <v>20</v>
      </c>
      <c r="E644" t="s">
        <v>177</v>
      </c>
      <c r="F644" t="s">
        <v>28</v>
      </c>
      <c r="G644">
        <v>55.67</v>
      </c>
      <c r="H644">
        <v>2</v>
      </c>
      <c r="I644">
        <v>5.5670000000000002</v>
      </c>
      <c r="J644" s="1">
        <f t="shared" si="10"/>
        <v>116.90700000000001</v>
      </c>
      <c r="K644">
        <v>43551</v>
      </c>
      <c r="L644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43</v>
      </c>
      <c r="G645">
        <v>72.52</v>
      </c>
      <c r="H645">
        <v>8</v>
      </c>
      <c r="I645">
        <v>29.007999999999999</v>
      </c>
      <c r="J645" s="1">
        <f t="shared" si="10"/>
        <v>609.16800000000001</v>
      </c>
      <c r="K645">
        <v>43554</v>
      </c>
      <c r="L645">
        <v>0.80972222222222223</v>
      </c>
      <c r="M645" t="s">
        <v>32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177</v>
      </c>
      <c r="F646" t="s">
        <v>28</v>
      </c>
      <c r="G646">
        <v>12.05</v>
      </c>
      <c r="H646">
        <v>5</v>
      </c>
      <c r="I646">
        <v>3.0125000000000002</v>
      </c>
      <c r="J646" s="1">
        <f t="shared" si="10"/>
        <v>63.262500000000003</v>
      </c>
      <c r="K646">
        <v>43512</v>
      </c>
      <c r="L646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177</v>
      </c>
      <c r="F647" t="s">
        <v>31</v>
      </c>
      <c r="G647">
        <v>19.36</v>
      </c>
      <c r="H647">
        <v>9</v>
      </c>
      <c r="I647">
        <v>8.7119999999999997</v>
      </c>
      <c r="J647" s="1">
        <f t="shared" si="10"/>
        <v>182.952</v>
      </c>
      <c r="K647">
        <v>43483</v>
      </c>
      <c r="L647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177</v>
      </c>
      <c r="F648" t="s">
        <v>22</v>
      </c>
      <c r="G648">
        <v>70.209999999999994</v>
      </c>
      <c r="H648">
        <v>6</v>
      </c>
      <c r="I648">
        <v>21.062999999999999</v>
      </c>
      <c r="J648" s="1">
        <f t="shared" si="10"/>
        <v>442.32299999999998</v>
      </c>
      <c r="K648">
        <v>43554</v>
      </c>
      <c r="L648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41</v>
      </c>
      <c r="C649" t="s">
        <v>42</v>
      </c>
      <c r="D649" t="s">
        <v>20</v>
      </c>
      <c r="E649" t="s">
        <v>177</v>
      </c>
      <c r="F649" t="s">
        <v>45</v>
      </c>
      <c r="G649">
        <v>33.630000000000003</v>
      </c>
      <c r="H649">
        <v>1</v>
      </c>
      <c r="I649">
        <v>1.6815</v>
      </c>
      <c r="J649" s="1">
        <f t="shared" si="10"/>
        <v>35.311500000000002</v>
      </c>
      <c r="K649">
        <v>43544</v>
      </c>
      <c r="L649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35</v>
      </c>
      <c r="G650">
        <v>15.49</v>
      </c>
      <c r="H650">
        <v>2</v>
      </c>
      <c r="I650">
        <v>1.5489999999999999</v>
      </c>
      <c r="J650" s="1">
        <f t="shared" si="10"/>
        <v>32.529000000000003</v>
      </c>
      <c r="K650">
        <v>43481</v>
      </c>
      <c r="L650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177</v>
      </c>
      <c r="F651" t="s">
        <v>28</v>
      </c>
      <c r="G651">
        <v>24.74</v>
      </c>
      <c r="H651">
        <v>10</v>
      </c>
      <c r="I651">
        <v>12.37</v>
      </c>
      <c r="J651" s="1">
        <f t="shared" si="10"/>
        <v>259.77</v>
      </c>
      <c r="K651">
        <v>43520</v>
      </c>
      <c r="L651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41</v>
      </c>
      <c r="C652" t="s">
        <v>42</v>
      </c>
      <c r="D652" t="s">
        <v>27</v>
      </c>
      <c r="E652" t="s">
        <v>177</v>
      </c>
      <c r="F652" t="s">
        <v>28</v>
      </c>
      <c r="G652">
        <v>75.66</v>
      </c>
      <c r="H652">
        <v>5</v>
      </c>
      <c r="I652">
        <v>18.914999999999999</v>
      </c>
      <c r="J652" s="1">
        <f t="shared" si="10"/>
        <v>397.21499999999997</v>
      </c>
      <c r="K652">
        <v>43480</v>
      </c>
      <c r="L65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41</v>
      </c>
      <c r="C653" t="s">
        <v>42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 s="1">
        <f t="shared" si="10"/>
        <v>351.60300000000001</v>
      </c>
      <c r="K653">
        <v>43487</v>
      </c>
      <c r="L653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177</v>
      </c>
      <c r="F654" t="s">
        <v>31</v>
      </c>
      <c r="G654">
        <v>72.78</v>
      </c>
      <c r="H654">
        <v>10</v>
      </c>
      <c r="I654">
        <v>36.39</v>
      </c>
      <c r="J654" s="1">
        <f t="shared" si="10"/>
        <v>764.18999999999994</v>
      </c>
      <c r="K654">
        <v>43499</v>
      </c>
      <c r="L654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41</v>
      </c>
      <c r="C655" t="s">
        <v>42</v>
      </c>
      <c r="D655" t="s">
        <v>20</v>
      </c>
      <c r="E655" t="s">
        <v>177</v>
      </c>
      <c r="F655" t="s">
        <v>35</v>
      </c>
      <c r="G655">
        <v>37.32</v>
      </c>
      <c r="H655">
        <v>9</v>
      </c>
      <c r="I655">
        <v>16.794</v>
      </c>
      <c r="J655" s="1">
        <f t="shared" si="10"/>
        <v>352.67399999999998</v>
      </c>
      <c r="K655">
        <v>43530</v>
      </c>
      <c r="L655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41</v>
      </c>
      <c r="C656" t="s">
        <v>42</v>
      </c>
      <c r="D656" t="s">
        <v>20</v>
      </c>
      <c r="E656" t="s">
        <v>177</v>
      </c>
      <c r="F656" t="s">
        <v>45</v>
      </c>
      <c r="G656">
        <v>60.18</v>
      </c>
      <c r="H656">
        <v>4</v>
      </c>
      <c r="I656">
        <v>12.036</v>
      </c>
      <c r="J656" s="1">
        <f t="shared" si="10"/>
        <v>252.756</v>
      </c>
      <c r="K656">
        <v>43512</v>
      </c>
      <c r="L656">
        <v>0.75277777777777777</v>
      </c>
      <c r="M656" t="s">
        <v>32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 s="1">
        <f t="shared" si="10"/>
        <v>49.423499999999997</v>
      </c>
      <c r="K657">
        <v>43538</v>
      </c>
      <c r="L657">
        <v>0.59236111111111112</v>
      </c>
      <c r="M657" t="s">
        <v>32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 s="1">
        <f t="shared" si="10"/>
        <v>104.67449999999999</v>
      </c>
      <c r="K658">
        <v>43523</v>
      </c>
      <c r="L658">
        <v>0.43263888888888885</v>
      </c>
      <c r="M658" t="s">
        <v>32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45</v>
      </c>
      <c r="G659">
        <v>88.15</v>
      </c>
      <c r="H659">
        <v>3</v>
      </c>
      <c r="I659">
        <v>13.2225</v>
      </c>
      <c r="J659" s="1">
        <f t="shared" si="10"/>
        <v>277.67250000000007</v>
      </c>
      <c r="K659">
        <v>43483</v>
      </c>
      <c r="L659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35</v>
      </c>
      <c r="G660">
        <v>27.93</v>
      </c>
      <c r="H660">
        <v>5</v>
      </c>
      <c r="I660">
        <v>6.9824999999999999</v>
      </c>
      <c r="J660" s="1">
        <f t="shared" si="10"/>
        <v>146.63249999999999</v>
      </c>
      <c r="K660">
        <v>43494</v>
      </c>
      <c r="L660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177</v>
      </c>
      <c r="F661" t="s">
        <v>45</v>
      </c>
      <c r="G661">
        <v>55.45</v>
      </c>
      <c r="H661">
        <v>1</v>
      </c>
      <c r="I661">
        <v>2.7725</v>
      </c>
      <c r="J661" s="1">
        <f t="shared" si="10"/>
        <v>58.222500000000004</v>
      </c>
      <c r="K661">
        <v>43522</v>
      </c>
      <c r="L661">
        <v>0.7402777777777777</v>
      </c>
      <c r="M661" t="s">
        <v>32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41</v>
      </c>
      <c r="C662" t="s">
        <v>42</v>
      </c>
      <c r="D662" t="s">
        <v>27</v>
      </c>
      <c r="E662" t="s">
        <v>21</v>
      </c>
      <c r="F662" t="s">
        <v>35</v>
      </c>
      <c r="G662">
        <v>42.97</v>
      </c>
      <c r="H662">
        <v>3</v>
      </c>
      <c r="I662">
        <v>6.4455</v>
      </c>
      <c r="J662" s="1">
        <f t="shared" si="10"/>
        <v>135.35550000000001</v>
      </c>
      <c r="K662">
        <v>43499</v>
      </c>
      <c r="L66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177</v>
      </c>
      <c r="F663" t="s">
        <v>35</v>
      </c>
      <c r="G663">
        <v>17.14</v>
      </c>
      <c r="H663">
        <v>7</v>
      </c>
      <c r="I663">
        <v>5.9989999999999997</v>
      </c>
      <c r="J663" s="1">
        <f t="shared" si="10"/>
        <v>125.979</v>
      </c>
      <c r="K663">
        <v>43481</v>
      </c>
      <c r="L663">
        <v>0.50486111111111109</v>
      </c>
      <c r="M663" t="s">
        <v>32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41</v>
      </c>
      <c r="C664" t="s">
        <v>42</v>
      </c>
      <c r="D664" t="s">
        <v>20</v>
      </c>
      <c r="E664" t="s">
        <v>21</v>
      </c>
      <c r="F664" t="s">
        <v>45</v>
      </c>
      <c r="G664">
        <v>58.75</v>
      </c>
      <c r="H664">
        <v>6</v>
      </c>
      <c r="I664">
        <v>17.625</v>
      </c>
      <c r="J664" s="1">
        <f t="shared" si="10"/>
        <v>370.125</v>
      </c>
      <c r="K664">
        <v>43548</v>
      </c>
      <c r="L664">
        <v>0.7597222222222223</v>
      </c>
      <c r="M664" t="s">
        <v>32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43</v>
      </c>
      <c r="G665">
        <v>87.1</v>
      </c>
      <c r="H665">
        <v>10</v>
      </c>
      <c r="I665">
        <v>43.55</v>
      </c>
      <c r="J665" s="1">
        <f t="shared" si="10"/>
        <v>914.55</v>
      </c>
      <c r="K665">
        <v>43508</v>
      </c>
      <c r="L665">
        <v>0.61458333333333337</v>
      </c>
      <c r="M665" t="s">
        <v>32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35</v>
      </c>
      <c r="G666">
        <v>98.8</v>
      </c>
      <c r="H666">
        <v>2</v>
      </c>
      <c r="I666">
        <v>9.8800000000000008</v>
      </c>
      <c r="J666" s="1">
        <f t="shared" si="10"/>
        <v>207.48</v>
      </c>
      <c r="K666">
        <v>43517</v>
      </c>
      <c r="L666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45</v>
      </c>
      <c r="G667">
        <v>48.63</v>
      </c>
      <c r="H667">
        <v>4</v>
      </c>
      <c r="I667">
        <v>9.7260000000000009</v>
      </c>
      <c r="J667" s="1">
        <f t="shared" si="10"/>
        <v>204.24600000000001</v>
      </c>
      <c r="K667">
        <v>43500</v>
      </c>
      <c r="L667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41</v>
      </c>
      <c r="C668" t="s">
        <v>42</v>
      </c>
      <c r="D668" t="s">
        <v>20</v>
      </c>
      <c r="E668" t="s">
        <v>177</v>
      </c>
      <c r="F668" t="s">
        <v>43</v>
      </c>
      <c r="G668">
        <v>57.74</v>
      </c>
      <c r="H668">
        <v>3</v>
      </c>
      <c r="I668">
        <v>8.6609999999999996</v>
      </c>
      <c r="J668" s="1">
        <f t="shared" si="10"/>
        <v>181.881</v>
      </c>
      <c r="K668">
        <v>43516</v>
      </c>
      <c r="L668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41</v>
      </c>
      <c r="C669" t="s">
        <v>42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 s="1">
        <f t="shared" si="10"/>
        <v>75.47399999999999</v>
      </c>
      <c r="K669">
        <v>43519</v>
      </c>
      <c r="L669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 s="1">
        <f t="shared" si="10"/>
        <v>300.57299999999998</v>
      </c>
      <c r="K670">
        <v>43512</v>
      </c>
      <c r="L670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41</v>
      </c>
      <c r="C671" t="s">
        <v>42</v>
      </c>
      <c r="D671" t="s">
        <v>27</v>
      </c>
      <c r="E671" t="s">
        <v>21</v>
      </c>
      <c r="F671" t="s">
        <v>35</v>
      </c>
      <c r="G671">
        <v>40.619999999999997</v>
      </c>
      <c r="H671">
        <v>2</v>
      </c>
      <c r="I671">
        <v>4.0620000000000003</v>
      </c>
      <c r="J671" s="1">
        <f t="shared" si="10"/>
        <v>85.301999999999992</v>
      </c>
      <c r="K671">
        <v>43482</v>
      </c>
      <c r="L671">
        <v>0.41736111111111113</v>
      </c>
      <c r="M671" t="s">
        <v>32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177</v>
      </c>
      <c r="F672" t="s">
        <v>45</v>
      </c>
      <c r="G672">
        <v>56.04</v>
      </c>
      <c r="H672">
        <v>10</v>
      </c>
      <c r="I672">
        <v>28.02</v>
      </c>
      <c r="J672" s="1">
        <f t="shared" si="10"/>
        <v>588.41999999999996</v>
      </c>
      <c r="K672">
        <v>43479</v>
      </c>
      <c r="L67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41</v>
      </c>
      <c r="C673" t="s">
        <v>42</v>
      </c>
      <c r="D673" t="s">
        <v>20</v>
      </c>
      <c r="E673" t="s">
        <v>177</v>
      </c>
      <c r="F673" t="s">
        <v>43</v>
      </c>
      <c r="G673">
        <v>93.4</v>
      </c>
      <c r="H673">
        <v>2</v>
      </c>
      <c r="I673">
        <v>9.34</v>
      </c>
      <c r="J673" s="1">
        <f t="shared" si="10"/>
        <v>196.14000000000001</v>
      </c>
      <c r="K673">
        <v>43554</v>
      </c>
      <c r="L673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41</v>
      </c>
      <c r="C674" t="s">
        <v>42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 s="1">
        <f t="shared" si="10"/>
        <v>231.2415</v>
      </c>
      <c r="K674">
        <v>43526</v>
      </c>
      <c r="L674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177</v>
      </c>
      <c r="F675" t="s">
        <v>22</v>
      </c>
      <c r="G675">
        <v>33.64</v>
      </c>
      <c r="H675">
        <v>8</v>
      </c>
      <c r="I675">
        <v>13.456</v>
      </c>
      <c r="J675" s="1">
        <f t="shared" si="10"/>
        <v>282.57600000000002</v>
      </c>
      <c r="K675">
        <v>43511</v>
      </c>
      <c r="L675">
        <v>0.71527777777777779</v>
      </c>
      <c r="M675" t="s">
        <v>32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 s="1">
        <f t="shared" si="10"/>
        <v>477.53999999999996</v>
      </c>
      <c r="K676">
        <v>43525</v>
      </c>
      <c r="L676">
        <v>0.43194444444444446</v>
      </c>
      <c r="M676" t="s">
        <v>32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41</v>
      </c>
      <c r="C677" t="s">
        <v>42</v>
      </c>
      <c r="D677" t="s">
        <v>20</v>
      </c>
      <c r="E677" t="s">
        <v>177</v>
      </c>
      <c r="F677" t="s">
        <v>45</v>
      </c>
      <c r="G677">
        <v>83.77</v>
      </c>
      <c r="H677">
        <v>2</v>
      </c>
      <c r="I677">
        <v>8.3770000000000007</v>
      </c>
      <c r="J677" s="1">
        <f t="shared" si="10"/>
        <v>175.917</v>
      </c>
      <c r="K677">
        <v>43520</v>
      </c>
      <c r="L677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41</v>
      </c>
      <c r="C678" t="s">
        <v>42</v>
      </c>
      <c r="D678" t="s">
        <v>20</v>
      </c>
      <c r="E678" t="s">
        <v>21</v>
      </c>
      <c r="F678" t="s">
        <v>35</v>
      </c>
      <c r="G678">
        <v>64.08</v>
      </c>
      <c r="H678">
        <v>7</v>
      </c>
      <c r="I678">
        <v>22.428000000000001</v>
      </c>
      <c r="J678" s="1">
        <f t="shared" si="10"/>
        <v>470.988</v>
      </c>
      <c r="K678">
        <v>43515</v>
      </c>
      <c r="L678">
        <v>0.81180555555555556</v>
      </c>
      <c r="M678" t="s">
        <v>32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43</v>
      </c>
      <c r="G679">
        <v>73.47</v>
      </c>
      <c r="H679">
        <v>4</v>
      </c>
      <c r="I679">
        <v>14.694000000000001</v>
      </c>
      <c r="J679" s="1">
        <f t="shared" si="10"/>
        <v>308.57400000000001</v>
      </c>
      <c r="K679">
        <v>43519</v>
      </c>
      <c r="L679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177</v>
      </c>
      <c r="F680" t="s">
        <v>22</v>
      </c>
      <c r="G680">
        <v>58.95</v>
      </c>
      <c r="H680">
        <v>10</v>
      </c>
      <c r="I680">
        <v>29.475000000000001</v>
      </c>
      <c r="J680" s="1">
        <f t="shared" si="10"/>
        <v>618.97500000000002</v>
      </c>
      <c r="K680">
        <v>43503</v>
      </c>
      <c r="L680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177</v>
      </c>
      <c r="F681" t="s">
        <v>43</v>
      </c>
      <c r="G681">
        <v>48.5</v>
      </c>
      <c r="H681">
        <v>6</v>
      </c>
      <c r="I681">
        <v>14.55</v>
      </c>
      <c r="J681" s="1">
        <f t="shared" si="10"/>
        <v>305.55</v>
      </c>
      <c r="K681">
        <v>43476</v>
      </c>
      <c r="L681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41</v>
      </c>
      <c r="C682" t="s">
        <v>42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 s="1">
        <f t="shared" si="10"/>
        <v>41.453999999999994</v>
      </c>
      <c r="K682">
        <v>43508</v>
      </c>
      <c r="L68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41</v>
      </c>
      <c r="C683" t="s">
        <v>42</v>
      </c>
      <c r="D683" t="s">
        <v>27</v>
      </c>
      <c r="E683" t="s">
        <v>21</v>
      </c>
      <c r="F683" t="s">
        <v>35</v>
      </c>
      <c r="G683">
        <v>34.81</v>
      </c>
      <c r="H683">
        <v>1</v>
      </c>
      <c r="I683">
        <v>1.7404999999999999</v>
      </c>
      <c r="J683" s="1">
        <f t="shared" si="10"/>
        <v>36.5505</v>
      </c>
      <c r="K683">
        <v>43479</v>
      </c>
      <c r="L683">
        <v>0.42430555555555555</v>
      </c>
      <c r="M683" t="s">
        <v>32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45</v>
      </c>
      <c r="G684">
        <v>49.32</v>
      </c>
      <c r="H684">
        <v>6</v>
      </c>
      <c r="I684">
        <v>14.795999999999999</v>
      </c>
      <c r="J684" s="1">
        <f t="shared" si="10"/>
        <v>310.71600000000001</v>
      </c>
      <c r="K684">
        <v>43474</v>
      </c>
      <c r="L684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177</v>
      </c>
      <c r="F685" t="s">
        <v>45</v>
      </c>
      <c r="G685">
        <v>21.48</v>
      </c>
      <c r="H685">
        <v>2</v>
      </c>
      <c r="I685">
        <v>2.1480000000000001</v>
      </c>
      <c r="J685" s="1">
        <f t="shared" si="10"/>
        <v>45.108000000000004</v>
      </c>
      <c r="K685">
        <v>43523</v>
      </c>
      <c r="L685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41</v>
      </c>
      <c r="C686" t="s">
        <v>42</v>
      </c>
      <c r="D686" t="s">
        <v>20</v>
      </c>
      <c r="E686" t="s">
        <v>21</v>
      </c>
      <c r="F686" t="s">
        <v>35</v>
      </c>
      <c r="G686">
        <v>23.08</v>
      </c>
      <c r="H686">
        <v>6</v>
      </c>
      <c r="I686">
        <v>6.9240000000000004</v>
      </c>
      <c r="J686" s="1">
        <f t="shared" si="10"/>
        <v>145.404</v>
      </c>
      <c r="K686">
        <v>43489</v>
      </c>
      <c r="L686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41</v>
      </c>
      <c r="C687" t="s">
        <v>42</v>
      </c>
      <c r="D687" t="s">
        <v>20</v>
      </c>
      <c r="E687" t="s">
        <v>21</v>
      </c>
      <c r="F687" t="s">
        <v>31</v>
      </c>
      <c r="G687">
        <v>49.1</v>
      </c>
      <c r="H687">
        <v>2</v>
      </c>
      <c r="I687">
        <v>4.91</v>
      </c>
      <c r="J687" s="1">
        <f t="shared" si="10"/>
        <v>103.11</v>
      </c>
      <c r="K687">
        <v>43473</v>
      </c>
      <c r="L687">
        <v>0.54027777777777775</v>
      </c>
      <c r="M687" t="s">
        <v>32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41</v>
      </c>
      <c r="C688" t="s">
        <v>42</v>
      </c>
      <c r="D688" t="s">
        <v>20</v>
      </c>
      <c r="E688" t="s">
        <v>21</v>
      </c>
      <c r="F688" t="s">
        <v>35</v>
      </c>
      <c r="G688">
        <v>64.83</v>
      </c>
      <c r="H688">
        <v>2</v>
      </c>
      <c r="I688">
        <v>6.4829999999999997</v>
      </c>
      <c r="J688" s="1">
        <f t="shared" si="10"/>
        <v>136.143</v>
      </c>
      <c r="K688">
        <v>43473</v>
      </c>
      <c r="L688">
        <v>0.4993055555555555</v>
      </c>
      <c r="M688" t="s">
        <v>32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177</v>
      </c>
      <c r="F689" t="s">
        <v>31</v>
      </c>
      <c r="G689">
        <v>63.56</v>
      </c>
      <c r="H689">
        <v>10</v>
      </c>
      <c r="I689">
        <v>31.78</v>
      </c>
      <c r="J689" s="1">
        <f t="shared" si="10"/>
        <v>667.38</v>
      </c>
      <c r="K689">
        <v>43481</v>
      </c>
      <c r="L689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177</v>
      </c>
      <c r="F690" t="s">
        <v>35</v>
      </c>
      <c r="G690">
        <v>72.88</v>
      </c>
      <c r="H690">
        <v>2</v>
      </c>
      <c r="I690">
        <v>7.2880000000000003</v>
      </c>
      <c r="J690" s="1">
        <f t="shared" si="10"/>
        <v>153.048</v>
      </c>
      <c r="K690">
        <v>43537</v>
      </c>
      <c r="L690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43</v>
      </c>
      <c r="G691">
        <v>67.099999999999994</v>
      </c>
      <c r="H691">
        <v>3</v>
      </c>
      <c r="I691">
        <v>10.065</v>
      </c>
      <c r="J691" s="1">
        <f t="shared" si="10"/>
        <v>211.36499999999998</v>
      </c>
      <c r="K691">
        <v>43511</v>
      </c>
      <c r="L691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35</v>
      </c>
      <c r="G692">
        <v>70.19</v>
      </c>
      <c r="H692">
        <v>9</v>
      </c>
      <c r="I692">
        <v>31.5855</v>
      </c>
      <c r="J692" s="1">
        <f t="shared" si="10"/>
        <v>663.29550000000006</v>
      </c>
      <c r="K692">
        <v>43490</v>
      </c>
      <c r="L69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177</v>
      </c>
      <c r="F693" t="s">
        <v>43</v>
      </c>
      <c r="G693">
        <v>55.04</v>
      </c>
      <c r="H693">
        <v>7</v>
      </c>
      <c r="I693">
        <v>19.263999999999999</v>
      </c>
      <c r="J693" s="1">
        <f t="shared" si="10"/>
        <v>404.54399999999998</v>
      </c>
      <c r="K693">
        <v>43536</v>
      </c>
      <c r="L693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177</v>
      </c>
      <c r="F694" t="s">
        <v>22</v>
      </c>
      <c r="G694">
        <v>48.63</v>
      </c>
      <c r="H694">
        <v>10</v>
      </c>
      <c r="I694">
        <v>24.315000000000001</v>
      </c>
      <c r="J694" s="1">
        <f t="shared" si="10"/>
        <v>510.61500000000001</v>
      </c>
      <c r="K694">
        <v>43528</v>
      </c>
      <c r="L694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45</v>
      </c>
      <c r="G695">
        <v>73.38</v>
      </c>
      <c r="H695">
        <v>7</v>
      </c>
      <c r="I695">
        <v>25.683</v>
      </c>
      <c r="J695" s="1">
        <f t="shared" si="10"/>
        <v>539.34299999999996</v>
      </c>
      <c r="K695">
        <v>43506</v>
      </c>
      <c r="L695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43</v>
      </c>
      <c r="G696">
        <v>52.6</v>
      </c>
      <c r="H696">
        <v>9</v>
      </c>
      <c r="I696">
        <v>23.67</v>
      </c>
      <c r="J696" s="1">
        <f t="shared" si="10"/>
        <v>497.07000000000005</v>
      </c>
      <c r="K696">
        <v>43481</v>
      </c>
      <c r="L696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31</v>
      </c>
      <c r="G697">
        <v>87.37</v>
      </c>
      <c r="H697">
        <v>5</v>
      </c>
      <c r="I697">
        <v>21.842500000000001</v>
      </c>
      <c r="J697" s="1">
        <f t="shared" si="10"/>
        <v>458.6925</v>
      </c>
      <c r="K697">
        <v>43494</v>
      </c>
      <c r="L697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35</v>
      </c>
      <c r="G698">
        <v>27.04</v>
      </c>
      <c r="H698">
        <v>4</v>
      </c>
      <c r="I698">
        <v>5.4080000000000004</v>
      </c>
      <c r="J698" s="1">
        <f t="shared" si="10"/>
        <v>113.568</v>
      </c>
      <c r="K698">
        <v>43466</v>
      </c>
      <c r="L698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41</v>
      </c>
      <c r="C699" t="s">
        <v>42</v>
      </c>
      <c r="D699" t="s">
        <v>27</v>
      </c>
      <c r="E699" t="s">
        <v>177</v>
      </c>
      <c r="F699" t="s">
        <v>31</v>
      </c>
      <c r="G699">
        <v>62.19</v>
      </c>
      <c r="H699">
        <v>4</v>
      </c>
      <c r="I699">
        <v>12.438000000000001</v>
      </c>
      <c r="J699" s="1">
        <f t="shared" si="10"/>
        <v>261.19799999999998</v>
      </c>
      <c r="K699">
        <v>43471</v>
      </c>
      <c r="L699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177</v>
      </c>
      <c r="F700" t="s">
        <v>28</v>
      </c>
      <c r="G700">
        <v>69.58</v>
      </c>
      <c r="H700">
        <v>9</v>
      </c>
      <c r="I700">
        <v>31.311</v>
      </c>
      <c r="J700" s="1">
        <f t="shared" si="10"/>
        <v>657.53100000000006</v>
      </c>
      <c r="K700">
        <v>43515</v>
      </c>
      <c r="L700">
        <v>0.81805555555555554</v>
      </c>
      <c r="M700" t="s">
        <v>32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177</v>
      </c>
      <c r="F701" t="s">
        <v>31</v>
      </c>
      <c r="G701">
        <v>97.5</v>
      </c>
      <c r="H701">
        <v>10</v>
      </c>
      <c r="I701">
        <v>48.75</v>
      </c>
      <c r="J701" s="1">
        <f t="shared" si="10"/>
        <v>1023.75</v>
      </c>
      <c r="K701">
        <v>43477</v>
      </c>
      <c r="L701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45</v>
      </c>
      <c r="G702">
        <v>60.41</v>
      </c>
      <c r="H702">
        <v>8</v>
      </c>
      <c r="I702">
        <v>24.164000000000001</v>
      </c>
      <c r="J702" s="1">
        <f t="shared" si="10"/>
        <v>507.44399999999996</v>
      </c>
      <c r="K702">
        <v>43503</v>
      </c>
      <c r="L70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41</v>
      </c>
      <c r="C703" t="s">
        <v>42</v>
      </c>
      <c r="D703" t="s">
        <v>27</v>
      </c>
      <c r="E703" t="s">
        <v>177</v>
      </c>
      <c r="F703" t="s">
        <v>43</v>
      </c>
      <c r="G703">
        <v>32.32</v>
      </c>
      <c r="H703">
        <v>3</v>
      </c>
      <c r="I703">
        <v>4.8479999999999999</v>
      </c>
      <c r="J703" s="1">
        <f t="shared" si="10"/>
        <v>101.80800000000001</v>
      </c>
      <c r="K703">
        <v>43551</v>
      </c>
      <c r="L703">
        <v>0.7993055555555556</v>
      </c>
      <c r="M703" t="s">
        <v>32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41</v>
      </c>
      <c r="C704" t="s">
        <v>42</v>
      </c>
      <c r="D704" t="s">
        <v>20</v>
      </c>
      <c r="E704" t="s">
        <v>21</v>
      </c>
      <c r="F704" t="s">
        <v>45</v>
      </c>
      <c r="G704">
        <v>19.77</v>
      </c>
      <c r="H704">
        <v>10</v>
      </c>
      <c r="I704">
        <v>9.8849999999999998</v>
      </c>
      <c r="J704" s="1">
        <f t="shared" si="10"/>
        <v>207.58499999999998</v>
      </c>
      <c r="K704">
        <v>43523</v>
      </c>
      <c r="L704">
        <v>0.7895833333333333</v>
      </c>
      <c r="M704" t="s">
        <v>32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41</v>
      </c>
      <c r="C705" t="s">
        <v>42</v>
      </c>
      <c r="D705" t="s">
        <v>20</v>
      </c>
      <c r="E705" t="s">
        <v>177</v>
      </c>
      <c r="F705" t="s">
        <v>22</v>
      </c>
      <c r="G705">
        <v>80.47</v>
      </c>
      <c r="H705">
        <v>9</v>
      </c>
      <c r="I705">
        <v>36.211500000000001</v>
      </c>
      <c r="J705" s="1">
        <f t="shared" si="10"/>
        <v>760.44150000000002</v>
      </c>
      <c r="K705">
        <v>43471</v>
      </c>
      <c r="L705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41</v>
      </c>
      <c r="C706" t="s">
        <v>42</v>
      </c>
      <c r="D706" t="s">
        <v>20</v>
      </c>
      <c r="E706" t="s">
        <v>21</v>
      </c>
      <c r="F706" t="s">
        <v>31</v>
      </c>
      <c r="G706">
        <v>88.39</v>
      </c>
      <c r="H706">
        <v>9</v>
      </c>
      <c r="I706">
        <v>39.775500000000001</v>
      </c>
      <c r="J706" s="1">
        <f t="shared" si="10"/>
        <v>835.28549999999996</v>
      </c>
      <c r="K706">
        <v>43526</v>
      </c>
      <c r="L706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41</v>
      </c>
      <c r="C707" t="s">
        <v>42</v>
      </c>
      <c r="D707" t="s">
        <v>27</v>
      </c>
      <c r="E707" t="s">
        <v>177</v>
      </c>
      <c r="F707" t="s">
        <v>22</v>
      </c>
      <c r="G707">
        <v>71.77</v>
      </c>
      <c r="H707">
        <v>7</v>
      </c>
      <c r="I707">
        <v>25.119499999999999</v>
      </c>
      <c r="J707" s="1">
        <f t="shared" ref="J707:J770" si="11">G707*H707+I707</f>
        <v>527.5095</v>
      </c>
      <c r="K707">
        <v>43553</v>
      </c>
      <c r="L707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41</v>
      </c>
      <c r="C708" t="s">
        <v>42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 s="1">
        <f t="shared" si="11"/>
        <v>180.6</v>
      </c>
      <c r="K708">
        <v>43496</v>
      </c>
      <c r="L708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177</v>
      </c>
      <c r="F709" t="s">
        <v>43</v>
      </c>
      <c r="G709">
        <v>68.98</v>
      </c>
      <c r="H709">
        <v>1</v>
      </c>
      <c r="I709">
        <v>3.4489999999999998</v>
      </c>
      <c r="J709" s="1">
        <f t="shared" si="11"/>
        <v>72.429000000000002</v>
      </c>
      <c r="K709">
        <v>43486</v>
      </c>
      <c r="L709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177</v>
      </c>
      <c r="F710" t="s">
        <v>45</v>
      </c>
      <c r="G710">
        <v>15.62</v>
      </c>
      <c r="H710">
        <v>8</v>
      </c>
      <c r="I710">
        <v>6.2480000000000002</v>
      </c>
      <c r="J710" s="1">
        <f t="shared" si="11"/>
        <v>131.208</v>
      </c>
      <c r="K710">
        <v>43485</v>
      </c>
      <c r="L710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177</v>
      </c>
      <c r="F711" t="s">
        <v>35</v>
      </c>
      <c r="G711">
        <v>25.7</v>
      </c>
      <c r="H711">
        <v>3</v>
      </c>
      <c r="I711">
        <v>3.855</v>
      </c>
      <c r="J711" s="1">
        <f t="shared" si="11"/>
        <v>80.954999999999998</v>
      </c>
      <c r="K711">
        <v>43482</v>
      </c>
      <c r="L711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177</v>
      </c>
      <c r="F712" t="s">
        <v>43</v>
      </c>
      <c r="G712">
        <v>80.62</v>
      </c>
      <c r="H712">
        <v>6</v>
      </c>
      <c r="I712">
        <v>24.186</v>
      </c>
      <c r="J712" s="1">
        <f t="shared" si="11"/>
        <v>507.90600000000001</v>
      </c>
      <c r="K712">
        <v>43524</v>
      </c>
      <c r="L71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31</v>
      </c>
      <c r="G713">
        <v>75.53</v>
      </c>
      <c r="H713">
        <v>4</v>
      </c>
      <c r="I713">
        <v>15.106</v>
      </c>
      <c r="J713" s="1">
        <f t="shared" si="11"/>
        <v>317.226</v>
      </c>
      <c r="K713">
        <v>43543</v>
      </c>
      <c r="L713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 s="1">
        <f t="shared" si="11"/>
        <v>733.60349999999994</v>
      </c>
      <c r="K714">
        <v>43515</v>
      </c>
      <c r="L714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 s="1">
        <f t="shared" si="11"/>
        <v>130.88249999999999</v>
      </c>
      <c r="K715">
        <v>43500</v>
      </c>
      <c r="L715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177</v>
      </c>
      <c r="F716" t="s">
        <v>45</v>
      </c>
      <c r="G716">
        <v>98.7</v>
      </c>
      <c r="H716">
        <v>8</v>
      </c>
      <c r="I716">
        <v>39.479999999999997</v>
      </c>
      <c r="J716" s="1">
        <f t="shared" si="11"/>
        <v>829.08</v>
      </c>
      <c r="K716">
        <v>43496</v>
      </c>
      <c r="L716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 s="1">
        <f t="shared" si="11"/>
        <v>187.32</v>
      </c>
      <c r="K717">
        <v>43502</v>
      </c>
      <c r="L717">
        <v>0.7729166666666667</v>
      </c>
      <c r="M717" t="s">
        <v>32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45</v>
      </c>
      <c r="G718">
        <v>71.459999999999994</v>
      </c>
      <c r="H718">
        <v>7</v>
      </c>
      <c r="I718">
        <v>25.010999999999999</v>
      </c>
      <c r="J718" s="1">
        <f t="shared" si="11"/>
        <v>525.23099999999999</v>
      </c>
      <c r="K718">
        <v>43552</v>
      </c>
      <c r="L718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177</v>
      </c>
      <c r="F719" t="s">
        <v>28</v>
      </c>
      <c r="G719">
        <v>11.94</v>
      </c>
      <c r="H719">
        <v>3</v>
      </c>
      <c r="I719">
        <v>1.7909999999999999</v>
      </c>
      <c r="J719" s="1">
        <f t="shared" si="11"/>
        <v>37.610999999999997</v>
      </c>
      <c r="K719">
        <v>43484</v>
      </c>
      <c r="L719">
        <v>0.53263888888888888</v>
      </c>
      <c r="M719" t="s">
        <v>32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177</v>
      </c>
      <c r="F720" t="s">
        <v>45</v>
      </c>
      <c r="G720">
        <v>45.38</v>
      </c>
      <c r="H720">
        <v>3</v>
      </c>
      <c r="I720">
        <v>6.8070000000000004</v>
      </c>
      <c r="J720" s="1">
        <f t="shared" si="11"/>
        <v>142.947</v>
      </c>
      <c r="K720">
        <v>43513</v>
      </c>
      <c r="L720">
        <v>0.56527777777777777</v>
      </c>
      <c r="M720" t="s">
        <v>32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41</v>
      </c>
      <c r="C721" t="s">
        <v>42</v>
      </c>
      <c r="D721" t="s">
        <v>20</v>
      </c>
      <c r="E721" t="s">
        <v>21</v>
      </c>
      <c r="F721" t="s">
        <v>45</v>
      </c>
      <c r="G721">
        <v>17.48</v>
      </c>
      <c r="H721">
        <v>6</v>
      </c>
      <c r="I721">
        <v>5.2439999999999998</v>
      </c>
      <c r="J721" s="1">
        <f t="shared" si="11"/>
        <v>110.124</v>
      </c>
      <c r="K721">
        <v>43483</v>
      </c>
      <c r="L721">
        <v>0.62777777777777777</v>
      </c>
      <c r="M721" t="s">
        <v>32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41</v>
      </c>
      <c r="C722" t="s">
        <v>42</v>
      </c>
      <c r="D722" t="s">
        <v>27</v>
      </c>
      <c r="E722" t="s">
        <v>21</v>
      </c>
      <c r="F722" t="s">
        <v>45</v>
      </c>
      <c r="G722">
        <v>25.56</v>
      </c>
      <c r="H722">
        <v>7</v>
      </c>
      <c r="I722">
        <v>8.9459999999999997</v>
      </c>
      <c r="J722" s="1">
        <f t="shared" si="11"/>
        <v>187.86599999999999</v>
      </c>
      <c r="K722">
        <v>43498</v>
      </c>
      <c r="L72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35</v>
      </c>
      <c r="G723">
        <v>90.63</v>
      </c>
      <c r="H723">
        <v>9</v>
      </c>
      <c r="I723">
        <v>40.783499999999997</v>
      </c>
      <c r="J723" s="1">
        <f t="shared" si="11"/>
        <v>856.45349999999996</v>
      </c>
      <c r="K723">
        <v>43483</v>
      </c>
      <c r="L723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41</v>
      </c>
      <c r="C724" t="s">
        <v>42</v>
      </c>
      <c r="D724" t="s">
        <v>27</v>
      </c>
      <c r="E724" t="s">
        <v>177</v>
      </c>
      <c r="F724" t="s">
        <v>31</v>
      </c>
      <c r="G724">
        <v>44.12</v>
      </c>
      <c r="H724">
        <v>3</v>
      </c>
      <c r="I724">
        <v>6.6180000000000003</v>
      </c>
      <c r="J724" s="1">
        <f t="shared" si="11"/>
        <v>138.97799999999998</v>
      </c>
      <c r="K724">
        <v>43542</v>
      </c>
      <c r="L724">
        <v>0.57291666666666663</v>
      </c>
      <c r="M724" t="s">
        <v>32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43</v>
      </c>
      <c r="G725">
        <v>36.770000000000003</v>
      </c>
      <c r="H725">
        <v>7</v>
      </c>
      <c r="I725">
        <v>12.8695</v>
      </c>
      <c r="J725" s="1">
        <f t="shared" si="11"/>
        <v>270.25950000000006</v>
      </c>
      <c r="K725">
        <v>43476</v>
      </c>
      <c r="L725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41</v>
      </c>
      <c r="C726" t="s">
        <v>42</v>
      </c>
      <c r="D726" t="s">
        <v>20</v>
      </c>
      <c r="E726" t="s">
        <v>177</v>
      </c>
      <c r="F726" t="s">
        <v>43</v>
      </c>
      <c r="G726">
        <v>23.34</v>
      </c>
      <c r="H726">
        <v>4</v>
      </c>
      <c r="I726">
        <v>4.6680000000000001</v>
      </c>
      <c r="J726" s="1">
        <f t="shared" si="11"/>
        <v>98.028000000000006</v>
      </c>
      <c r="K726">
        <v>43500</v>
      </c>
      <c r="L726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 s="1">
        <f t="shared" si="11"/>
        <v>239.4</v>
      </c>
      <c r="K727">
        <v>43502</v>
      </c>
      <c r="L727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177</v>
      </c>
      <c r="F728" t="s">
        <v>31</v>
      </c>
      <c r="G728">
        <v>55.57</v>
      </c>
      <c r="H728">
        <v>3</v>
      </c>
      <c r="I728">
        <v>8.3354999999999997</v>
      </c>
      <c r="J728" s="1">
        <f t="shared" si="11"/>
        <v>175.0455</v>
      </c>
      <c r="K728">
        <v>43473</v>
      </c>
      <c r="L728">
        <v>0.48749999999999999</v>
      </c>
      <c r="M728" t="s">
        <v>32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41</v>
      </c>
      <c r="C729" t="s">
        <v>42</v>
      </c>
      <c r="D729" t="s">
        <v>27</v>
      </c>
      <c r="E729" t="s">
        <v>177</v>
      </c>
      <c r="F729" t="s">
        <v>35</v>
      </c>
      <c r="G729">
        <v>69.739999999999995</v>
      </c>
      <c r="H729">
        <v>10</v>
      </c>
      <c r="I729">
        <v>34.869999999999997</v>
      </c>
      <c r="J729" s="1">
        <f t="shared" si="11"/>
        <v>732.27</v>
      </c>
      <c r="K729">
        <v>43529</v>
      </c>
      <c r="L729">
        <v>0.74236111111111114</v>
      </c>
      <c r="M729" t="s">
        <v>32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177</v>
      </c>
      <c r="F730" t="s">
        <v>45</v>
      </c>
      <c r="G730">
        <v>97.26</v>
      </c>
      <c r="H730">
        <v>4</v>
      </c>
      <c r="I730">
        <v>19.452000000000002</v>
      </c>
      <c r="J730" s="1">
        <f t="shared" si="11"/>
        <v>408.49200000000002</v>
      </c>
      <c r="K730">
        <v>43540</v>
      </c>
      <c r="L730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41</v>
      </c>
      <c r="C731" t="s">
        <v>42</v>
      </c>
      <c r="D731" t="s">
        <v>20</v>
      </c>
      <c r="E731" t="s">
        <v>21</v>
      </c>
      <c r="F731" t="s">
        <v>31</v>
      </c>
      <c r="G731">
        <v>52.18</v>
      </c>
      <c r="H731">
        <v>7</v>
      </c>
      <c r="I731">
        <v>18.263000000000002</v>
      </c>
      <c r="J731" s="1">
        <f t="shared" si="11"/>
        <v>383.52299999999997</v>
      </c>
      <c r="K731">
        <v>43533</v>
      </c>
      <c r="L731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45</v>
      </c>
      <c r="G732">
        <v>22.32</v>
      </c>
      <c r="H732">
        <v>4</v>
      </c>
      <c r="I732">
        <v>4.4640000000000004</v>
      </c>
      <c r="J732" s="1">
        <f t="shared" si="11"/>
        <v>93.744</v>
      </c>
      <c r="K732">
        <v>43525</v>
      </c>
      <c r="L732">
        <v>0.68263888888888891</v>
      </c>
      <c r="M732" t="s">
        <v>32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177</v>
      </c>
      <c r="F733" t="s">
        <v>22</v>
      </c>
      <c r="G733">
        <v>56</v>
      </c>
      <c r="H733">
        <v>3</v>
      </c>
      <c r="I733">
        <v>8.4</v>
      </c>
      <c r="J733" s="1">
        <f t="shared" si="11"/>
        <v>176.4</v>
      </c>
      <c r="K733">
        <v>43524</v>
      </c>
      <c r="L733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177</v>
      </c>
      <c r="F734" t="s">
        <v>45</v>
      </c>
      <c r="G734">
        <v>19.7</v>
      </c>
      <c r="H734">
        <v>1</v>
      </c>
      <c r="I734">
        <v>0.98499999999999999</v>
      </c>
      <c r="J734" s="1">
        <f t="shared" si="11"/>
        <v>20.684999999999999</v>
      </c>
      <c r="K734">
        <v>43504</v>
      </c>
      <c r="L734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41</v>
      </c>
      <c r="C735" t="s">
        <v>42</v>
      </c>
      <c r="D735" t="s">
        <v>27</v>
      </c>
      <c r="E735" t="s">
        <v>177</v>
      </c>
      <c r="F735" t="s">
        <v>28</v>
      </c>
      <c r="G735">
        <v>75.88</v>
      </c>
      <c r="H735">
        <v>7</v>
      </c>
      <c r="I735">
        <v>26.558</v>
      </c>
      <c r="J735" s="1">
        <f t="shared" si="11"/>
        <v>557.71799999999996</v>
      </c>
      <c r="K735">
        <v>43489</v>
      </c>
      <c r="L735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41</v>
      </c>
      <c r="C736" t="s">
        <v>42</v>
      </c>
      <c r="D736" t="s">
        <v>20</v>
      </c>
      <c r="E736" t="s">
        <v>177</v>
      </c>
      <c r="F736" t="s">
        <v>43</v>
      </c>
      <c r="G736">
        <v>53.72</v>
      </c>
      <c r="H736">
        <v>1</v>
      </c>
      <c r="I736">
        <v>2.6859999999999999</v>
      </c>
      <c r="J736" s="1">
        <f t="shared" si="11"/>
        <v>56.405999999999999</v>
      </c>
      <c r="K736">
        <v>43525</v>
      </c>
      <c r="L736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177</v>
      </c>
      <c r="F737" t="s">
        <v>22</v>
      </c>
      <c r="G737">
        <v>81.95</v>
      </c>
      <c r="H737">
        <v>10</v>
      </c>
      <c r="I737">
        <v>40.975000000000001</v>
      </c>
      <c r="J737" s="1">
        <f t="shared" si="11"/>
        <v>860.47500000000002</v>
      </c>
      <c r="K737">
        <v>43534</v>
      </c>
      <c r="L737">
        <v>0.52708333333333335</v>
      </c>
      <c r="M737" t="s">
        <v>32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31</v>
      </c>
      <c r="G738">
        <v>81.2</v>
      </c>
      <c r="H738">
        <v>7</v>
      </c>
      <c r="I738">
        <v>28.42</v>
      </c>
      <c r="J738" s="1">
        <f t="shared" si="11"/>
        <v>596.81999999999994</v>
      </c>
      <c r="K738">
        <v>43547</v>
      </c>
      <c r="L738">
        <v>0.66597222222222219</v>
      </c>
      <c r="M738" t="s">
        <v>32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177</v>
      </c>
      <c r="F739" t="s">
        <v>28</v>
      </c>
      <c r="G739">
        <v>58.76</v>
      </c>
      <c r="H739">
        <v>10</v>
      </c>
      <c r="I739">
        <v>29.38</v>
      </c>
      <c r="J739" s="1">
        <f t="shared" si="11"/>
        <v>616.98</v>
      </c>
      <c r="K739">
        <v>43494</v>
      </c>
      <c r="L739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41</v>
      </c>
      <c r="C740" t="s">
        <v>42</v>
      </c>
      <c r="D740" t="s">
        <v>20</v>
      </c>
      <c r="E740" t="s">
        <v>177</v>
      </c>
      <c r="F740" t="s">
        <v>28</v>
      </c>
      <c r="G740">
        <v>91.56</v>
      </c>
      <c r="H740">
        <v>8</v>
      </c>
      <c r="I740">
        <v>36.624000000000002</v>
      </c>
      <c r="J740" s="1">
        <f t="shared" si="11"/>
        <v>769.10400000000004</v>
      </c>
      <c r="K740">
        <v>43477</v>
      </c>
      <c r="L740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177</v>
      </c>
      <c r="F741" t="s">
        <v>31</v>
      </c>
      <c r="G741">
        <v>93.96</v>
      </c>
      <c r="H741">
        <v>9</v>
      </c>
      <c r="I741">
        <v>42.281999999999996</v>
      </c>
      <c r="J741" s="1">
        <f t="shared" si="11"/>
        <v>887.92200000000003</v>
      </c>
      <c r="K741">
        <v>43544</v>
      </c>
      <c r="L741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177</v>
      </c>
      <c r="F742" t="s">
        <v>31</v>
      </c>
      <c r="G742">
        <v>55.61</v>
      </c>
      <c r="H742">
        <v>7</v>
      </c>
      <c r="I742">
        <v>19.4635</v>
      </c>
      <c r="J742" s="1">
        <f t="shared" si="11"/>
        <v>408.73349999999999</v>
      </c>
      <c r="K742">
        <v>43547</v>
      </c>
      <c r="L74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177</v>
      </c>
      <c r="F743" t="s">
        <v>43</v>
      </c>
      <c r="G743">
        <v>84.83</v>
      </c>
      <c r="H743">
        <v>1</v>
      </c>
      <c r="I743">
        <v>4.2415000000000003</v>
      </c>
      <c r="J743" s="1">
        <f t="shared" si="11"/>
        <v>89.0715</v>
      </c>
      <c r="K743">
        <v>43479</v>
      </c>
      <c r="L743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35</v>
      </c>
      <c r="G744">
        <v>71.63</v>
      </c>
      <c r="H744">
        <v>2</v>
      </c>
      <c r="I744">
        <v>7.1630000000000003</v>
      </c>
      <c r="J744" s="1">
        <f t="shared" si="11"/>
        <v>150.423</v>
      </c>
      <c r="K744">
        <v>43508</v>
      </c>
      <c r="L744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177</v>
      </c>
      <c r="F745" t="s">
        <v>31</v>
      </c>
      <c r="G745">
        <v>37.69</v>
      </c>
      <c r="H745">
        <v>2</v>
      </c>
      <c r="I745">
        <v>3.7690000000000001</v>
      </c>
      <c r="J745" s="1">
        <f t="shared" si="11"/>
        <v>79.149000000000001</v>
      </c>
      <c r="K745">
        <v>43516</v>
      </c>
      <c r="L745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35</v>
      </c>
      <c r="G746">
        <v>31.67</v>
      </c>
      <c r="H746">
        <v>8</v>
      </c>
      <c r="I746">
        <v>12.667999999999999</v>
      </c>
      <c r="J746" s="1">
        <f t="shared" si="11"/>
        <v>266.02800000000002</v>
      </c>
      <c r="K746">
        <v>43467</v>
      </c>
      <c r="L746">
        <v>0.67986111111111114</v>
      </c>
      <c r="M746" t="s">
        <v>32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43</v>
      </c>
      <c r="G747">
        <v>38.42</v>
      </c>
      <c r="H747">
        <v>1</v>
      </c>
      <c r="I747">
        <v>1.921</v>
      </c>
      <c r="J747" s="1">
        <f t="shared" si="11"/>
        <v>40.341000000000001</v>
      </c>
      <c r="K747">
        <v>43498</v>
      </c>
      <c r="L747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41</v>
      </c>
      <c r="C748" t="s">
        <v>42</v>
      </c>
      <c r="D748" t="s">
        <v>20</v>
      </c>
      <c r="E748" t="s">
        <v>177</v>
      </c>
      <c r="F748" t="s">
        <v>45</v>
      </c>
      <c r="G748">
        <v>65.23</v>
      </c>
      <c r="H748">
        <v>10</v>
      </c>
      <c r="I748">
        <v>32.615000000000002</v>
      </c>
      <c r="J748" s="1">
        <f t="shared" si="11"/>
        <v>684.91500000000008</v>
      </c>
      <c r="K748">
        <v>43473</v>
      </c>
      <c r="L748">
        <v>0.79652777777777783</v>
      </c>
      <c r="M748" t="s">
        <v>32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31</v>
      </c>
      <c r="G749">
        <v>10.53</v>
      </c>
      <c r="H749">
        <v>5</v>
      </c>
      <c r="I749">
        <v>2.6324999999999998</v>
      </c>
      <c r="J749" s="1">
        <f t="shared" si="11"/>
        <v>55.282499999999999</v>
      </c>
      <c r="K749">
        <v>43495</v>
      </c>
      <c r="L749">
        <v>0.61319444444444449</v>
      </c>
      <c r="M749" t="s">
        <v>32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41</v>
      </c>
      <c r="C750" t="s">
        <v>42</v>
      </c>
      <c r="D750" t="s">
        <v>20</v>
      </c>
      <c r="E750" t="s">
        <v>21</v>
      </c>
      <c r="F750" t="s">
        <v>31</v>
      </c>
      <c r="G750">
        <v>12.29</v>
      </c>
      <c r="H750">
        <v>9</v>
      </c>
      <c r="I750">
        <v>5.5305</v>
      </c>
      <c r="J750" s="1">
        <f t="shared" si="11"/>
        <v>116.14049999999999</v>
      </c>
      <c r="K750">
        <v>43550</v>
      </c>
      <c r="L750">
        <v>0.81111111111111101</v>
      </c>
      <c r="M750" t="s">
        <v>32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177</v>
      </c>
      <c r="F751" t="s">
        <v>22</v>
      </c>
      <c r="G751">
        <v>81.23</v>
      </c>
      <c r="H751">
        <v>7</v>
      </c>
      <c r="I751">
        <v>28.430499999999999</v>
      </c>
      <c r="J751" s="1">
        <f t="shared" si="11"/>
        <v>597.04050000000007</v>
      </c>
      <c r="K751">
        <v>43480</v>
      </c>
      <c r="L751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41</v>
      </c>
      <c r="C752" t="s">
        <v>42</v>
      </c>
      <c r="D752" t="s">
        <v>20</v>
      </c>
      <c r="E752" t="s">
        <v>21</v>
      </c>
      <c r="F752" t="s">
        <v>45</v>
      </c>
      <c r="G752">
        <v>22.32</v>
      </c>
      <c r="H752">
        <v>4</v>
      </c>
      <c r="I752">
        <v>4.4640000000000004</v>
      </c>
      <c r="J752" s="1">
        <f t="shared" si="11"/>
        <v>93.744</v>
      </c>
      <c r="K752">
        <v>43538</v>
      </c>
      <c r="L75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43</v>
      </c>
      <c r="G753">
        <v>27.28</v>
      </c>
      <c r="H753">
        <v>5</v>
      </c>
      <c r="I753">
        <v>6.82</v>
      </c>
      <c r="J753" s="1">
        <f t="shared" si="11"/>
        <v>143.22</v>
      </c>
      <c r="K753">
        <v>43499</v>
      </c>
      <c r="L753">
        <v>0.4381944444444445</v>
      </c>
      <c r="M753" t="s">
        <v>32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 s="1">
        <f t="shared" si="11"/>
        <v>182.91000000000003</v>
      </c>
      <c r="K754">
        <v>43518</v>
      </c>
      <c r="L754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41</v>
      </c>
      <c r="C755" t="s">
        <v>42</v>
      </c>
      <c r="D755" t="s">
        <v>27</v>
      </c>
      <c r="E755" t="s">
        <v>177</v>
      </c>
      <c r="F755" t="s">
        <v>31</v>
      </c>
      <c r="G755">
        <v>73.28</v>
      </c>
      <c r="H755">
        <v>5</v>
      </c>
      <c r="I755">
        <v>18.32</v>
      </c>
      <c r="J755" s="1">
        <f t="shared" si="11"/>
        <v>384.71999999999997</v>
      </c>
      <c r="K755">
        <v>43489</v>
      </c>
      <c r="L755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45</v>
      </c>
      <c r="G756">
        <v>84.87</v>
      </c>
      <c r="H756">
        <v>3</v>
      </c>
      <c r="I756">
        <v>12.730499999999999</v>
      </c>
      <c r="J756" s="1">
        <f t="shared" si="11"/>
        <v>267.34050000000002</v>
      </c>
      <c r="K756">
        <v>43490</v>
      </c>
      <c r="L756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45</v>
      </c>
      <c r="G757">
        <v>97.29</v>
      </c>
      <c r="H757">
        <v>8</v>
      </c>
      <c r="I757">
        <v>38.915999999999997</v>
      </c>
      <c r="J757" s="1">
        <f t="shared" si="11"/>
        <v>817.2360000000001</v>
      </c>
      <c r="K757">
        <v>43533</v>
      </c>
      <c r="L757">
        <v>0.5541666666666667</v>
      </c>
      <c r="M757" t="s">
        <v>32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41</v>
      </c>
      <c r="C758" t="s">
        <v>42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 s="1">
        <f t="shared" si="11"/>
        <v>300.21600000000001</v>
      </c>
      <c r="K758">
        <v>43513</v>
      </c>
      <c r="L758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31</v>
      </c>
      <c r="G759">
        <v>96.52</v>
      </c>
      <c r="H759">
        <v>6</v>
      </c>
      <c r="I759">
        <v>28.956</v>
      </c>
      <c r="J759" s="1">
        <f t="shared" si="11"/>
        <v>608.07600000000002</v>
      </c>
      <c r="K759">
        <v>43476</v>
      </c>
      <c r="L759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177</v>
      </c>
      <c r="F760" t="s">
        <v>43</v>
      </c>
      <c r="G760">
        <v>18.850000000000001</v>
      </c>
      <c r="H760">
        <v>10</v>
      </c>
      <c r="I760">
        <v>9.4250000000000007</v>
      </c>
      <c r="J760" s="1">
        <f t="shared" si="11"/>
        <v>197.92500000000001</v>
      </c>
      <c r="K760">
        <v>43523</v>
      </c>
      <c r="L760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43</v>
      </c>
      <c r="G761">
        <v>55.39</v>
      </c>
      <c r="H761">
        <v>4</v>
      </c>
      <c r="I761">
        <v>11.077999999999999</v>
      </c>
      <c r="J761" s="1">
        <f t="shared" si="11"/>
        <v>232.63800000000001</v>
      </c>
      <c r="K761">
        <v>43549</v>
      </c>
      <c r="L761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41</v>
      </c>
      <c r="C762" t="s">
        <v>42</v>
      </c>
      <c r="D762" t="s">
        <v>20</v>
      </c>
      <c r="E762" t="s">
        <v>21</v>
      </c>
      <c r="F762" t="s">
        <v>43</v>
      </c>
      <c r="G762">
        <v>77.2</v>
      </c>
      <c r="H762">
        <v>10</v>
      </c>
      <c r="I762">
        <v>38.6</v>
      </c>
      <c r="J762" s="1">
        <f t="shared" si="11"/>
        <v>810.6</v>
      </c>
      <c r="K762">
        <v>43507</v>
      </c>
      <c r="L762">
        <v>0.44305555555555554</v>
      </c>
      <c r="M762" t="s">
        <v>32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41</v>
      </c>
      <c r="C763" t="s">
        <v>42</v>
      </c>
      <c r="D763" t="s">
        <v>27</v>
      </c>
      <c r="E763" t="s">
        <v>177</v>
      </c>
      <c r="F763" t="s">
        <v>28</v>
      </c>
      <c r="G763">
        <v>72.13</v>
      </c>
      <c r="H763">
        <v>10</v>
      </c>
      <c r="I763">
        <v>36.064999999999998</v>
      </c>
      <c r="J763" s="1">
        <f t="shared" si="11"/>
        <v>757.36500000000001</v>
      </c>
      <c r="K763">
        <v>43496</v>
      </c>
      <c r="L763">
        <v>0.6333333333333333</v>
      </c>
      <c r="M763" t="s">
        <v>32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45</v>
      </c>
      <c r="G764">
        <v>63.88</v>
      </c>
      <c r="H764">
        <v>8</v>
      </c>
      <c r="I764">
        <v>25.552</v>
      </c>
      <c r="J764" s="1">
        <f t="shared" si="11"/>
        <v>536.59199999999998</v>
      </c>
      <c r="K764">
        <v>43485</v>
      </c>
      <c r="L764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 s="1">
        <f t="shared" si="11"/>
        <v>56.122499999999995</v>
      </c>
      <c r="K765">
        <v>43550</v>
      </c>
      <c r="L765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177</v>
      </c>
      <c r="F766" t="s">
        <v>22</v>
      </c>
      <c r="G766">
        <v>55.5</v>
      </c>
      <c r="H766">
        <v>4</v>
      </c>
      <c r="I766">
        <v>11.1</v>
      </c>
      <c r="J766" s="1">
        <f t="shared" si="11"/>
        <v>233.1</v>
      </c>
      <c r="K766">
        <v>43485</v>
      </c>
      <c r="L766">
        <v>0.65833333333333333</v>
      </c>
      <c r="M766" t="s">
        <v>32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41</v>
      </c>
      <c r="C767" t="s">
        <v>42</v>
      </c>
      <c r="D767" t="s">
        <v>27</v>
      </c>
      <c r="E767" t="s">
        <v>21</v>
      </c>
      <c r="F767" t="s">
        <v>31</v>
      </c>
      <c r="G767">
        <v>95.46</v>
      </c>
      <c r="H767">
        <v>8</v>
      </c>
      <c r="I767">
        <v>38.183999999999997</v>
      </c>
      <c r="J767" s="1">
        <f t="shared" si="11"/>
        <v>801.86399999999992</v>
      </c>
      <c r="K767">
        <v>43529</v>
      </c>
      <c r="L767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45</v>
      </c>
      <c r="G768">
        <v>76.06</v>
      </c>
      <c r="H768">
        <v>3</v>
      </c>
      <c r="I768">
        <v>11.409000000000001</v>
      </c>
      <c r="J768" s="1">
        <f t="shared" si="11"/>
        <v>239.589</v>
      </c>
      <c r="K768">
        <v>43470</v>
      </c>
      <c r="L768">
        <v>0.85416666666666663</v>
      </c>
      <c r="M768" t="s">
        <v>32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41</v>
      </c>
      <c r="C769" t="s">
        <v>42</v>
      </c>
      <c r="D769" t="s">
        <v>27</v>
      </c>
      <c r="E769" t="s">
        <v>177</v>
      </c>
      <c r="F769" t="s">
        <v>35</v>
      </c>
      <c r="G769">
        <v>13.69</v>
      </c>
      <c r="H769">
        <v>6</v>
      </c>
      <c r="I769">
        <v>4.1070000000000002</v>
      </c>
      <c r="J769" s="1">
        <f t="shared" si="11"/>
        <v>86.247</v>
      </c>
      <c r="K769">
        <v>43509</v>
      </c>
      <c r="L769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41</v>
      </c>
      <c r="C770" t="s">
        <v>42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 s="1">
        <f t="shared" si="11"/>
        <v>401.68799999999999</v>
      </c>
      <c r="K770">
        <v>43540</v>
      </c>
      <c r="L770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31</v>
      </c>
      <c r="G771">
        <v>11.43</v>
      </c>
      <c r="H771">
        <v>6</v>
      </c>
      <c r="I771">
        <v>3.4289999999999998</v>
      </c>
      <c r="J771" s="1">
        <f t="shared" ref="J771:J834" si="12">G771*H771+I771</f>
        <v>72.009</v>
      </c>
      <c r="K771">
        <v>43480</v>
      </c>
      <c r="L771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41</v>
      </c>
      <c r="C772" t="s">
        <v>42</v>
      </c>
      <c r="D772" t="s">
        <v>20</v>
      </c>
      <c r="E772" t="s">
        <v>21</v>
      </c>
      <c r="F772" t="s">
        <v>35</v>
      </c>
      <c r="G772">
        <v>95.54</v>
      </c>
      <c r="H772">
        <v>4</v>
      </c>
      <c r="I772">
        <v>19.108000000000001</v>
      </c>
      <c r="J772" s="1">
        <f t="shared" si="12"/>
        <v>401.26800000000003</v>
      </c>
      <c r="K772">
        <v>43522</v>
      </c>
      <c r="L77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 s="1">
        <f t="shared" si="12"/>
        <v>631.14449999999999</v>
      </c>
      <c r="K773">
        <v>43523</v>
      </c>
      <c r="L773">
        <v>0.79236111111111107</v>
      </c>
      <c r="M773" t="s">
        <v>32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35</v>
      </c>
      <c r="G774">
        <v>67.989999999999995</v>
      </c>
      <c r="H774">
        <v>7</v>
      </c>
      <c r="I774">
        <v>23.796500000000002</v>
      </c>
      <c r="J774" s="1">
        <f t="shared" si="12"/>
        <v>499.72649999999993</v>
      </c>
      <c r="K774">
        <v>43513</v>
      </c>
      <c r="L774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43</v>
      </c>
      <c r="G775">
        <v>52.42</v>
      </c>
      <c r="H775">
        <v>1</v>
      </c>
      <c r="I775">
        <v>2.621</v>
      </c>
      <c r="J775" s="1">
        <f t="shared" si="12"/>
        <v>55.041000000000004</v>
      </c>
      <c r="K775">
        <v>43502</v>
      </c>
      <c r="L775">
        <v>0.43194444444444446</v>
      </c>
      <c r="M775" t="s">
        <v>32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177</v>
      </c>
      <c r="F776" t="s">
        <v>43</v>
      </c>
      <c r="G776">
        <v>65.650000000000006</v>
      </c>
      <c r="H776">
        <v>2</v>
      </c>
      <c r="I776">
        <v>6.5650000000000004</v>
      </c>
      <c r="J776" s="1">
        <f t="shared" si="12"/>
        <v>137.86500000000001</v>
      </c>
      <c r="K776">
        <v>43482</v>
      </c>
      <c r="L776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41</v>
      </c>
      <c r="C777" t="s">
        <v>42</v>
      </c>
      <c r="D777" t="s">
        <v>27</v>
      </c>
      <c r="E777" t="s">
        <v>21</v>
      </c>
      <c r="F777" t="s">
        <v>43</v>
      </c>
      <c r="G777">
        <v>28.86</v>
      </c>
      <c r="H777">
        <v>5</v>
      </c>
      <c r="I777">
        <v>7.2149999999999999</v>
      </c>
      <c r="J777" s="1">
        <f t="shared" si="12"/>
        <v>151.51500000000001</v>
      </c>
      <c r="K777">
        <v>43487</v>
      </c>
      <c r="L777">
        <v>0.75555555555555554</v>
      </c>
      <c r="M777" t="s">
        <v>32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177</v>
      </c>
      <c r="F778" t="s">
        <v>22</v>
      </c>
      <c r="G778">
        <v>65.31</v>
      </c>
      <c r="H778">
        <v>7</v>
      </c>
      <c r="I778">
        <v>22.858499999999999</v>
      </c>
      <c r="J778" s="1">
        <f t="shared" si="12"/>
        <v>480.02850000000001</v>
      </c>
      <c r="K778">
        <v>43529</v>
      </c>
      <c r="L778">
        <v>0.75138888888888899</v>
      </c>
      <c r="M778" t="s">
        <v>32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41</v>
      </c>
      <c r="C779" t="s">
        <v>42</v>
      </c>
      <c r="D779" t="s">
        <v>27</v>
      </c>
      <c r="E779" t="s">
        <v>177</v>
      </c>
      <c r="F779" t="s">
        <v>35</v>
      </c>
      <c r="G779">
        <v>93.38</v>
      </c>
      <c r="H779">
        <v>1</v>
      </c>
      <c r="I779">
        <v>4.6689999999999996</v>
      </c>
      <c r="J779" s="1">
        <f t="shared" si="12"/>
        <v>98.048999999999992</v>
      </c>
      <c r="K779">
        <v>43468</v>
      </c>
      <c r="L779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177</v>
      </c>
      <c r="F780" t="s">
        <v>35</v>
      </c>
      <c r="G780">
        <v>25.25</v>
      </c>
      <c r="H780">
        <v>5</v>
      </c>
      <c r="I780">
        <v>6.3125</v>
      </c>
      <c r="J780" s="1">
        <f t="shared" si="12"/>
        <v>132.5625</v>
      </c>
      <c r="K780">
        <v>43544</v>
      </c>
      <c r="L780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41</v>
      </c>
      <c r="C781" t="s">
        <v>42</v>
      </c>
      <c r="D781" t="s">
        <v>20</v>
      </c>
      <c r="E781" t="s">
        <v>177</v>
      </c>
      <c r="F781" t="s">
        <v>28</v>
      </c>
      <c r="G781">
        <v>87.87</v>
      </c>
      <c r="H781">
        <v>9</v>
      </c>
      <c r="I781">
        <v>39.541499999999999</v>
      </c>
      <c r="J781" s="1">
        <f t="shared" si="12"/>
        <v>830.37150000000008</v>
      </c>
      <c r="K781">
        <v>43496</v>
      </c>
      <c r="L781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177</v>
      </c>
      <c r="F782" t="s">
        <v>22</v>
      </c>
      <c r="G782">
        <v>21.8</v>
      </c>
      <c r="H782">
        <v>8</v>
      </c>
      <c r="I782">
        <v>8.7200000000000006</v>
      </c>
      <c r="J782" s="1">
        <f t="shared" si="12"/>
        <v>183.12</v>
      </c>
      <c r="K782">
        <v>43515</v>
      </c>
      <c r="L78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35</v>
      </c>
      <c r="G783">
        <v>94.76</v>
      </c>
      <c r="H783">
        <v>4</v>
      </c>
      <c r="I783">
        <v>18.952000000000002</v>
      </c>
      <c r="J783" s="1">
        <f t="shared" si="12"/>
        <v>397.99200000000002</v>
      </c>
      <c r="K783">
        <v>43507</v>
      </c>
      <c r="L783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45</v>
      </c>
      <c r="G784">
        <v>30.62</v>
      </c>
      <c r="H784">
        <v>1</v>
      </c>
      <c r="I784">
        <v>1.5309999999999999</v>
      </c>
      <c r="J784" s="1">
        <f t="shared" si="12"/>
        <v>32.151000000000003</v>
      </c>
      <c r="K784">
        <v>43501</v>
      </c>
      <c r="L784">
        <v>0.59305555555555556</v>
      </c>
      <c r="M784" t="s">
        <v>32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31</v>
      </c>
      <c r="G785">
        <v>44.01</v>
      </c>
      <c r="H785">
        <v>8</v>
      </c>
      <c r="I785">
        <v>17.603999999999999</v>
      </c>
      <c r="J785" s="1">
        <f t="shared" si="12"/>
        <v>369.68399999999997</v>
      </c>
      <c r="K785">
        <v>43527</v>
      </c>
      <c r="L785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 s="1">
        <f t="shared" si="12"/>
        <v>53.339999999999996</v>
      </c>
      <c r="K786">
        <v>43520</v>
      </c>
      <c r="L786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177</v>
      </c>
      <c r="F787" t="s">
        <v>28</v>
      </c>
      <c r="G787">
        <v>74.58</v>
      </c>
      <c r="H787">
        <v>7</v>
      </c>
      <c r="I787">
        <v>26.103000000000002</v>
      </c>
      <c r="J787" s="1">
        <f t="shared" si="12"/>
        <v>548.1629999999999</v>
      </c>
      <c r="K787">
        <v>43500</v>
      </c>
      <c r="L787">
        <v>0.67291666666666661</v>
      </c>
      <c r="M787" t="s">
        <v>32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177</v>
      </c>
      <c r="F788" t="s">
        <v>28</v>
      </c>
      <c r="G788">
        <v>71.89</v>
      </c>
      <c r="H788">
        <v>8</v>
      </c>
      <c r="I788">
        <v>28.756</v>
      </c>
      <c r="J788" s="1">
        <f t="shared" si="12"/>
        <v>603.87599999999998</v>
      </c>
      <c r="K788">
        <v>43515</v>
      </c>
      <c r="L788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 s="1">
        <f t="shared" si="12"/>
        <v>57.697500000000005</v>
      </c>
      <c r="K789">
        <v>43488</v>
      </c>
      <c r="L789">
        <v>0.4291666666666667</v>
      </c>
      <c r="M789" t="s">
        <v>32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177</v>
      </c>
      <c r="F790" t="s">
        <v>22</v>
      </c>
      <c r="G790">
        <v>60.47</v>
      </c>
      <c r="H790">
        <v>3</v>
      </c>
      <c r="I790">
        <v>9.0704999999999991</v>
      </c>
      <c r="J790" s="1">
        <f t="shared" si="12"/>
        <v>190.48050000000001</v>
      </c>
      <c r="K790">
        <v>43479</v>
      </c>
      <c r="L790">
        <v>0.4548611111111111</v>
      </c>
      <c r="M790" t="s">
        <v>32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177</v>
      </c>
      <c r="F791" t="s">
        <v>35</v>
      </c>
      <c r="G791">
        <v>58.91</v>
      </c>
      <c r="H791">
        <v>7</v>
      </c>
      <c r="I791">
        <v>20.618500000000001</v>
      </c>
      <c r="J791" s="1">
        <f t="shared" si="12"/>
        <v>432.98849999999999</v>
      </c>
      <c r="K791">
        <v>43482</v>
      </c>
      <c r="L791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177</v>
      </c>
      <c r="F792" t="s">
        <v>45</v>
      </c>
      <c r="G792">
        <v>46.41</v>
      </c>
      <c r="H792">
        <v>1</v>
      </c>
      <c r="I792">
        <v>2.3205</v>
      </c>
      <c r="J792" s="1">
        <f t="shared" si="12"/>
        <v>48.730499999999999</v>
      </c>
      <c r="K792">
        <v>43527</v>
      </c>
      <c r="L792">
        <v>0.83750000000000002</v>
      </c>
      <c r="M792" t="s">
        <v>32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177</v>
      </c>
      <c r="F793" t="s">
        <v>22</v>
      </c>
      <c r="G793">
        <v>68.55</v>
      </c>
      <c r="H793">
        <v>4</v>
      </c>
      <c r="I793">
        <v>13.71</v>
      </c>
      <c r="J793" s="1">
        <f t="shared" si="12"/>
        <v>287.90999999999997</v>
      </c>
      <c r="K793">
        <v>43511</v>
      </c>
      <c r="L793">
        <v>0.84791666666666676</v>
      </c>
      <c r="M793" t="s">
        <v>32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41</v>
      </c>
      <c r="C794" t="s">
        <v>42</v>
      </c>
      <c r="D794" t="s">
        <v>27</v>
      </c>
      <c r="E794" t="s">
        <v>21</v>
      </c>
      <c r="F794" t="s">
        <v>31</v>
      </c>
      <c r="G794">
        <v>97.37</v>
      </c>
      <c r="H794">
        <v>10</v>
      </c>
      <c r="I794">
        <v>48.685000000000002</v>
      </c>
      <c r="J794" s="1">
        <f t="shared" si="12"/>
        <v>1022.385</v>
      </c>
      <c r="K794">
        <v>43480</v>
      </c>
      <c r="L794">
        <v>0.57500000000000007</v>
      </c>
      <c r="M794" t="s">
        <v>32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177</v>
      </c>
      <c r="F795" t="s">
        <v>28</v>
      </c>
      <c r="G795">
        <v>92.6</v>
      </c>
      <c r="H795">
        <v>7</v>
      </c>
      <c r="I795">
        <v>32.409999999999997</v>
      </c>
      <c r="J795" s="1">
        <f t="shared" si="12"/>
        <v>680.6099999999999</v>
      </c>
      <c r="K795">
        <v>43523</v>
      </c>
      <c r="L795">
        <v>0.53611111111111109</v>
      </c>
      <c r="M795" t="s">
        <v>32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 s="1">
        <f t="shared" si="12"/>
        <v>97.881</v>
      </c>
      <c r="K796">
        <v>43522</v>
      </c>
      <c r="L796">
        <v>0.51944444444444449</v>
      </c>
      <c r="M796" t="s">
        <v>32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41</v>
      </c>
      <c r="C797" t="s">
        <v>42</v>
      </c>
      <c r="D797" t="s">
        <v>27</v>
      </c>
      <c r="E797" t="s">
        <v>177</v>
      </c>
      <c r="F797" t="s">
        <v>45</v>
      </c>
      <c r="G797">
        <v>27.18</v>
      </c>
      <c r="H797">
        <v>2</v>
      </c>
      <c r="I797">
        <v>2.718</v>
      </c>
      <c r="J797" s="1">
        <f t="shared" si="12"/>
        <v>57.078000000000003</v>
      </c>
      <c r="K797">
        <v>43539</v>
      </c>
      <c r="L797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31</v>
      </c>
      <c r="G798">
        <v>60.87</v>
      </c>
      <c r="H798">
        <v>1</v>
      </c>
      <c r="I798">
        <v>3.0434999999999999</v>
      </c>
      <c r="J798" s="1">
        <f t="shared" si="12"/>
        <v>63.913499999999999</v>
      </c>
      <c r="K798">
        <v>43489</v>
      </c>
      <c r="L798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35</v>
      </c>
      <c r="G799">
        <v>24.49</v>
      </c>
      <c r="H799">
        <v>10</v>
      </c>
      <c r="I799">
        <v>12.244999999999999</v>
      </c>
      <c r="J799" s="1">
        <f t="shared" si="12"/>
        <v>257.14499999999998</v>
      </c>
      <c r="K799">
        <v>43518</v>
      </c>
      <c r="L799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41</v>
      </c>
      <c r="C800" t="s">
        <v>42</v>
      </c>
      <c r="D800" t="s">
        <v>27</v>
      </c>
      <c r="E800" t="s">
        <v>177</v>
      </c>
      <c r="F800" t="s">
        <v>22</v>
      </c>
      <c r="G800">
        <v>92.78</v>
      </c>
      <c r="H800">
        <v>1</v>
      </c>
      <c r="I800">
        <v>4.6390000000000002</v>
      </c>
      <c r="J800" s="1">
        <f t="shared" si="12"/>
        <v>97.418999999999997</v>
      </c>
      <c r="K800">
        <v>43539</v>
      </c>
      <c r="L800">
        <v>0.4513888888888889</v>
      </c>
      <c r="M800" t="s">
        <v>32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177</v>
      </c>
      <c r="F801" t="s">
        <v>31</v>
      </c>
      <c r="G801">
        <v>86.69</v>
      </c>
      <c r="H801">
        <v>5</v>
      </c>
      <c r="I801">
        <v>21.672499999999999</v>
      </c>
      <c r="J801" s="1">
        <f t="shared" si="12"/>
        <v>455.1225</v>
      </c>
      <c r="K801">
        <v>43507</v>
      </c>
      <c r="L801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41</v>
      </c>
      <c r="C802" t="s">
        <v>42</v>
      </c>
      <c r="D802" t="s">
        <v>27</v>
      </c>
      <c r="E802" t="s">
        <v>177</v>
      </c>
      <c r="F802" t="s">
        <v>35</v>
      </c>
      <c r="G802">
        <v>23.01</v>
      </c>
      <c r="H802">
        <v>6</v>
      </c>
      <c r="I802">
        <v>6.9029999999999996</v>
      </c>
      <c r="J802" s="1">
        <f t="shared" si="12"/>
        <v>144.96299999999999</v>
      </c>
      <c r="K802">
        <v>43477</v>
      </c>
      <c r="L80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 s="1">
        <f t="shared" si="12"/>
        <v>253.68</v>
      </c>
      <c r="K803">
        <v>43527</v>
      </c>
      <c r="L803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177</v>
      </c>
      <c r="F804" t="s">
        <v>45</v>
      </c>
      <c r="G804">
        <v>67.39</v>
      </c>
      <c r="H804">
        <v>7</v>
      </c>
      <c r="I804">
        <v>23.586500000000001</v>
      </c>
      <c r="J804" s="1">
        <f t="shared" si="12"/>
        <v>495.31650000000002</v>
      </c>
      <c r="K804">
        <v>43547</v>
      </c>
      <c r="L804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45</v>
      </c>
      <c r="G805">
        <v>48.96</v>
      </c>
      <c r="H805">
        <v>9</v>
      </c>
      <c r="I805">
        <v>22.032</v>
      </c>
      <c r="J805" s="1">
        <f t="shared" si="12"/>
        <v>462.67199999999997</v>
      </c>
      <c r="K805">
        <v>43528</v>
      </c>
      <c r="L805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41</v>
      </c>
      <c r="C806" t="s">
        <v>42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 s="1">
        <f t="shared" si="12"/>
        <v>714.32550000000003</v>
      </c>
      <c r="K806">
        <v>43519</v>
      </c>
      <c r="L806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31</v>
      </c>
      <c r="G807">
        <v>77.47</v>
      </c>
      <c r="H807">
        <v>4</v>
      </c>
      <c r="I807">
        <v>15.494</v>
      </c>
      <c r="J807" s="1">
        <f t="shared" si="12"/>
        <v>325.37400000000002</v>
      </c>
      <c r="K807">
        <v>43541</v>
      </c>
      <c r="L807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35</v>
      </c>
      <c r="G808">
        <v>93.18</v>
      </c>
      <c r="H808">
        <v>2</v>
      </c>
      <c r="I808">
        <v>9.3179999999999996</v>
      </c>
      <c r="J808" s="1">
        <f t="shared" si="12"/>
        <v>195.67800000000003</v>
      </c>
      <c r="K808">
        <v>43481</v>
      </c>
      <c r="L808">
        <v>0.77847222222222223</v>
      </c>
      <c r="M808" t="s">
        <v>32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 s="1">
        <f t="shared" si="12"/>
        <v>210.96599999999998</v>
      </c>
      <c r="K809">
        <v>43473</v>
      </c>
      <c r="L809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41</v>
      </c>
      <c r="C810" t="s">
        <v>42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 s="1">
        <f t="shared" si="12"/>
        <v>18.637499999999999</v>
      </c>
      <c r="K810">
        <v>43479</v>
      </c>
      <c r="L810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45</v>
      </c>
      <c r="G811">
        <v>62.18</v>
      </c>
      <c r="H811">
        <v>10</v>
      </c>
      <c r="I811">
        <v>31.09</v>
      </c>
      <c r="J811" s="1">
        <f t="shared" si="12"/>
        <v>652.89</v>
      </c>
      <c r="K811">
        <v>43496</v>
      </c>
      <c r="L811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41</v>
      </c>
      <c r="C812" t="s">
        <v>42</v>
      </c>
      <c r="D812" t="s">
        <v>27</v>
      </c>
      <c r="E812" t="s">
        <v>177</v>
      </c>
      <c r="F812" t="s">
        <v>22</v>
      </c>
      <c r="G812">
        <v>10.75</v>
      </c>
      <c r="H812">
        <v>8</v>
      </c>
      <c r="I812">
        <v>4.3</v>
      </c>
      <c r="J812" s="1">
        <f t="shared" si="12"/>
        <v>90.3</v>
      </c>
      <c r="K812">
        <v>43539</v>
      </c>
      <c r="L81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 s="1">
        <f t="shared" si="12"/>
        <v>422.72999999999996</v>
      </c>
      <c r="K813">
        <v>43520</v>
      </c>
      <c r="L813">
        <v>0.75416666666666676</v>
      </c>
      <c r="M813" t="s">
        <v>32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35</v>
      </c>
      <c r="G814">
        <v>64.97</v>
      </c>
      <c r="H814">
        <v>5</v>
      </c>
      <c r="I814">
        <v>16.2425</v>
      </c>
      <c r="J814" s="1">
        <f t="shared" si="12"/>
        <v>341.09250000000003</v>
      </c>
      <c r="K814">
        <v>43504</v>
      </c>
      <c r="L814">
        <v>0.53611111111111109</v>
      </c>
      <c r="M814" t="s">
        <v>32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177</v>
      </c>
      <c r="F815" t="s">
        <v>28</v>
      </c>
      <c r="G815">
        <v>95.15</v>
      </c>
      <c r="H815">
        <v>1</v>
      </c>
      <c r="I815">
        <v>4.7575000000000003</v>
      </c>
      <c r="J815" s="1">
        <f t="shared" si="12"/>
        <v>99.907499999999999</v>
      </c>
      <c r="K815">
        <v>43546</v>
      </c>
      <c r="L815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 s="1">
        <f t="shared" si="12"/>
        <v>408.40799999999996</v>
      </c>
      <c r="K816">
        <v>43489</v>
      </c>
      <c r="L816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41</v>
      </c>
      <c r="C817" t="s">
        <v>42</v>
      </c>
      <c r="D817" t="s">
        <v>27</v>
      </c>
      <c r="E817" t="s">
        <v>21</v>
      </c>
      <c r="F817" t="s">
        <v>43</v>
      </c>
      <c r="G817">
        <v>53.21</v>
      </c>
      <c r="H817">
        <v>8</v>
      </c>
      <c r="I817">
        <v>21.283999999999999</v>
      </c>
      <c r="J817" s="1">
        <f t="shared" si="12"/>
        <v>446.964</v>
      </c>
      <c r="K817">
        <v>43538</v>
      </c>
      <c r="L817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45</v>
      </c>
      <c r="G818">
        <v>45.44</v>
      </c>
      <c r="H818">
        <v>7</v>
      </c>
      <c r="I818">
        <v>15.904</v>
      </c>
      <c r="J818" s="1">
        <f t="shared" si="12"/>
        <v>333.98399999999998</v>
      </c>
      <c r="K818">
        <v>43488</v>
      </c>
      <c r="L818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177</v>
      </c>
      <c r="F819" t="s">
        <v>43</v>
      </c>
      <c r="G819">
        <v>33.880000000000003</v>
      </c>
      <c r="H819">
        <v>8</v>
      </c>
      <c r="I819">
        <v>13.552</v>
      </c>
      <c r="J819" s="1">
        <f t="shared" si="12"/>
        <v>284.59200000000004</v>
      </c>
      <c r="K819">
        <v>43484</v>
      </c>
      <c r="L819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41</v>
      </c>
      <c r="C820" t="s">
        <v>42</v>
      </c>
      <c r="D820" t="s">
        <v>20</v>
      </c>
      <c r="E820" t="s">
        <v>177</v>
      </c>
      <c r="F820" t="s">
        <v>22</v>
      </c>
      <c r="G820">
        <v>96.16</v>
      </c>
      <c r="H820">
        <v>4</v>
      </c>
      <c r="I820">
        <v>19.231999999999999</v>
      </c>
      <c r="J820" s="1">
        <f t="shared" si="12"/>
        <v>403.87199999999996</v>
      </c>
      <c r="K820">
        <v>43492</v>
      </c>
      <c r="L820">
        <v>0.8354166666666667</v>
      </c>
      <c r="M820" t="s">
        <v>32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41</v>
      </c>
      <c r="C821" t="s">
        <v>42</v>
      </c>
      <c r="D821" t="s">
        <v>20</v>
      </c>
      <c r="E821" t="s">
        <v>177</v>
      </c>
      <c r="F821" t="s">
        <v>43</v>
      </c>
      <c r="G821">
        <v>47.16</v>
      </c>
      <c r="H821">
        <v>5</v>
      </c>
      <c r="I821">
        <v>11.79</v>
      </c>
      <c r="J821" s="1">
        <f t="shared" si="12"/>
        <v>247.58999999999997</v>
      </c>
      <c r="K821">
        <v>43499</v>
      </c>
      <c r="L821">
        <v>0.60763888888888895</v>
      </c>
      <c r="M821" t="s">
        <v>32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41</v>
      </c>
      <c r="C822" t="s">
        <v>42</v>
      </c>
      <c r="D822" t="s">
        <v>27</v>
      </c>
      <c r="E822" t="s">
        <v>177</v>
      </c>
      <c r="F822" t="s">
        <v>28</v>
      </c>
      <c r="G822">
        <v>52.89</v>
      </c>
      <c r="H822">
        <v>4</v>
      </c>
      <c r="I822">
        <v>10.577999999999999</v>
      </c>
      <c r="J822" s="1">
        <f t="shared" si="12"/>
        <v>222.13800000000001</v>
      </c>
      <c r="K822">
        <v>43549</v>
      </c>
      <c r="L82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31</v>
      </c>
      <c r="G823">
        <v>47.68</v>
      </c>
      <c r="H823">
        <v>2</v>
      </c>
      <c r="I823">
        <v>4.7679999999999998</v>
      </c>
      <c r="J823" s="1">
        <f t="shared" si="12"/>
        <v>100.128</v>
      </c>
      <c r="K823">
        <v>43520</v>
      </c>
      <c r="L823">
        <v>0.4236111111111111</v>
      </c>
      <c r="M823" t="s">
        <v>32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177</v>
      </c>
      <c r="F824" t="s">
        <v>35</v>
      </c>
      <c r="G824">
        <v>10.17</v>
      </c>
      <c r="H824">
        <v>1</v>
      </c>
      <c r="I824">
        <v>0.50849999999999995</v>
      </c>
      <c r="J824" s="1">
        <f t="shared" si="12"/>
        <v>10.6785</v>
      </c>
      <c r="K824">
        <v>43503</v>
      </c>
      <c r="L824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 s="1">
        <f t="shared" si="12"/>
        <v>216.4365</v>
      </c>
      <c r="K825">
        <v>43528</v>
      </c>
      <c r="L825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41</v>
      </c>
      <c r="C826" t="s">
        <v>42</v>
      </c>
      <c r="D826" t="s">
        <v>20</v>
      </c>
      <c r="E826" t="s">
        <v>21</v>
      </c>
      <c r="F826" t="s">
        <v>35</v>
      </c>
      <c r="G826">
        <v>60.08</v>
      </c>
      <c r="H826">
        <v>7</v>
      </c>
      <c r="I826">
        <v>21.027999999999999</v>
      </c>
      <c r="J826" s="1">
        <f t="shared" si="12"/>
        <v>441.58800000000002</v>
      </c>
      <c r="K826">
        <v>43510</v>
      </c>
      <c r="L826">
        <v>0.48333333333333334</v>
      </c>
      <c r="M826" t="s">
        <v>32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35</v>
      </c>
      <c r="G827">
        <v>22.01</v>
      </c>
      <c r="H827">
        <v>4</v>
      </c>
      <c r="I827">
        <v>4.4020000000000001</v>
      </c>
      <c r="J827" s="1">
        <f t="shared" si="12"/>
        <v>92.442000000000007</v>
      </c>
      <c r="K827">
        <v>43494</v>
      </c>
      <c r="L827">
        <v>0.76041666666666663</v>
      </c>
      <c r="M827" t="s">
        <v>32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41</v>
      </c>
      <c r="C828" t="s">
        <v>42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 s="1">
        <f t="shared" si="12"/>
        <v>681.43949999999995</v>
      </c>
      <c r="K828">
        <v>43493</v>
      </c>
      <c r="L828">
        <v>0.57847222222222217</v>
      </c>
      <c r="M828" t="s">
        <v>32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177</v>
      </c>
      <c r="F829" t="s">
        <v>45</v>
      </c>
      <c r="G829">
        <v>41.28</v>
      </c>
      <c r="H829">
        <v>3</v>
      </c>
      <c r="I829">
        <v>6.1920000000000002</v>
      </c>
      <c r="J829" s="1">
        <f t="shared" si="12"/>
        <v>130.03200000000001</v>
      </c>
      <c r="K829">
        <v>43550</v>
      </c>
      <c r="L829">
        <v>0.77569444444444446</v>
      </c>
      <c r="M829" t="s">
        <v>32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177</v>
      </c>
      <c r="F830" t="s">
        <v>28</v>
      </c>
      <c r="G830">
        <v>64.95</v>
      </c>
      <c r="H830">
        <v>10</v>
      </c>
      <c r="I830">
        <v>32.475000000000001</v>
      </c>
      <c r="J830" s="1">
        <f t="shared" si="12"/>
        <v>681.97500000000002</v>
      </c>
      <c r="K830">
        <v>43548</v>
      </c>
      <c r="L830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 s="1">
        <f t="shared" si="12"/>
        <v>779.31000000000006</v>
      </c>
      <c r="K831">
        <v>43466</v>
      </c>
      <c r="L831">
        <v>0.61249999999999993</v>
      </c>
      <c r="M831" t="s">
        <v>32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177</v>
      </c>
      <c r="F832" t="s">
        <v>28</v>
      </c>
      <c r="G832">
        <v>10.56</v>
      </c>
      <c r="H832">
        <v>8</v>
      </c>
      <c r="I832">
        <v>4.2240000000000002</v>
      </c>
      <c r="J832" s="1">
        <f t="shared" si="12"/>
        <v>88.704000000000008</v>
      </c>
      <c r="K832">
        <v>43489</v>
      </c>
      <c r="L83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41</v>
      </c>
      <c r="C833" t="s">
        <v>42</v>
      </c>
      <c r="D833" t="s">
        <v>27</v>
      </c>
      <c r="E833" t="s">
        <v>177</v>
      </c>
      <c r="F833" t="s">
        <v>22</v>
      </c>
      <c r="G833">
        <v>62.57</v>
      </c>
      <c r="H833">
        <v>4</v>
      </c>
      <c r="I833">
        <v>12.513999999999999</v>
      </c>
      <c r="J833" s="1">
        <f t="shared" si="12"/>
        <v>262.79399999999998</v>
      </c>
      <c r="K833">
        <v>43521</v>
      </c>
      <c r="L833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41</v>
      </c>
      <c r="C834" t="s">
        <v>42</v>
      </c>
      <c r="D834" t="s">
        <v>20</v>
      </c>
      <c r="E834" t="s">
        <v>21</v>
      </c>
      <c r="F834" t="s">
        <v>35</v>
      </c>
      <c r="G834">
        <v>11.85</v>
      </c>
      <c r="H834">
        <v>8</v>
      </c>
      <c r="I834">
        <v>4.74</v>
      </c>
      <c r="J834" s="1">
        <f t="shared" si="12"/>
        <v>99.539999999999992</v>
      </c>
      <c r="K834">
        <v>43474</v>
      </c>
      <c r="L834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177</v>
      </c>
      <c r="F835" t="s">
        <v>22</v>
      </c>
      <c r="G835">
        <v>91.3</v>
      </c>
      <c r="H835">
        <v>1</v>
      </c>
      <c r="I835">
        <v>4.5650000000000004</v>
      </c>
      <c r="J835" s="1">
        <f t="shared" ref="J835:J898" si="13">G835*H835+I835</f>
        <v>95.864999999999995</v>
      </c>
      <c r="K835">
        <v>43510</v>
      </c>
      <c r="L835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41</v>
      </c>
      <c r="C836" t="s">
        <v>42</v>
      </c>
      <c r="D836" t="s">
        <v>20</v>
      </c>
      <c r="E836" t="s">
        <v>21</v>
      </c>
      <c r="F836" t="s">
        <v>31</v>
      </c>
      <c r="G836">
        <v>40.729999999999997</v>
      </c>
      <c r="H836">
        <v>7</v>
      </c>
      <c r="I836">
        <v>14.2555</v>
      </c>
      <c r="J836" s="1">
        <f t="shared" si="13"/>
        <v>299.36549999999994</v>
      </c>
      <c r="K836">
        <v>43536</v>
      </c>
      <c r="L836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177</v>
      </c>
      <c r="F837" t="s">
        <v>45</v>
      </c>
      <c r="G837">
        <v>52.38</v>
      </c>
      <c r="H837">
        <v>1</v>
      </c>
      <c r="I837">
        <v>2.6190000000000002</v>
      </c>
      <c r="J837" s="1">
        <f t="shared" si="13"/>
        <v>54.999000000000002</v>
      </c>
      <c r="K837">
        <v>43550</v>
      </c>
      <c r="L837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177</v>
      </c>
      <c r="F838" t="s">
        <v>45</v>
      </c>
      <c r="G838">
        <v>38.54</v>
      </c>
      <c r="H838">
        <v>5</v>
      </c>
      <c r="I838">
        <v>9.6349999999999998</v>
      </c>
      <c r="J838" s="1">
        <f t="shared" si="13"/>
        <v>202.33499999999998</v>
      </c>
      <c r="K838">
        <v>43474</v>
      </c>
      <c r="L838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41</v>
      </c>
      <c r="C839" t="s">
        <v>42</v>
      </c>
      <c r="D839" t="s">
        <v>27</v>
      </c>
      <c r="E839" t="s">
        <v>177</v>
      </c>
      <c r="F839" t="s">
        <v>35</v>
      </c>
      <c r="G839">
        <v>44.63</v>
      </c>
      <c r="H839">
        <v>6</v>
      </c>
      <c r="I839">
        <v>13.388999999999999</v>
      </c>
      <c r="J839" s="1">
        <f t="shared" si="13"/>
        <v>281.16900000000004</v>
      </c>
      <c r="K839">
        <v>43467</v>
      </c>
      <c r="L839">
        <v>0.83888888888888891</v>
      </c>
      <c r="M839" t="s">
        <v>32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177</v>
      </c>
      <c r="F840" t="s">
        <v>28</v>
      </c>
      <c r="G840">
        <v>55.87</v>
      </c>
      <c r="H840">
        <v>10</v>
      </c>
      <c r="I840">
        <v>27.934999999999999</v>
      </c>
      <c r="J840" s="1">
        <f t="shared" si="13"/>
        <v>586.63499999999988</v>
      </c>
      <c r="K840">
        <v>43480</v>
      </c>
      <c r="L840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35</v>
      </c>
      <c r="G841">
        <v>29.22</v>
      </c>
      <c r="H841">
        <v>6</v>
      </c>
      <c r="I841">
        <v>8.766</v>
      </c>
      <c r="J841" s="1">
        <f t="shared" si="13"/>
        <v>184.08599999999998</v>
      </c>
      <c r="K841">
        <v>43466</v>
      </c>
      <c r="L841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177</v>
      </c>
      <c r="F842" t="s">
        <v>45</v>
      </c>
      <c r="G842">
        <v>51.94</v>
      </c>
      <c r="H842">
        <v>3</v>
      </c>
      <c r="I842">
        <v>7.7910000000000004</v>
      </c>
      <c r="J842" s="1">
        <f t="shared" si="13"/>
        <v>163.61099999999999</v>
      </c>
      <c r="K842">
        <v>43511</v>
      </c>
      <c r="L84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41</v>
      </c>
      <c r="C843" t="s">
        <v>42</v>
      </c>
      <c r="D843" t="s">
        <v>27</v>
      </c>
      <c r="E843" t="s">
        <v>177</v>
      </c>
      <c r="F843" t="s">
        <v>28</v>
      </c>
      <c r="G843">
        <v>60.3</v>
      </c>
      <c r="H843">
        <v>1</v>
      </c>
      <c r="I843">
        <v>3.0150000000000001</v>
      </c>
      <c r="J843" s="1">
        <f t="shared" si="13"/>
        <v>63.314999999999998</v>
      </c>
      <c r="K843">
        <v>43524</v>
      </c>
      <c r="L843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35</v>
      </c>
      <c r="G844">
        <v>39.47</v>
      </c>
      <c r="H844">
        <v>2</v>
      </c>
      <c r="I844">
        <v>3.9470000000000001</v>
      </c>
      <c r="J844" s="1">
        <f t="shared" si="13"/>
        <v>82.887</v>
      </c>
      <c r="K844">
        <v>43526</v>
      </c>
      <c r="L844">
        <v>0.6777777777777777</v>
      </c>
      <c r="M844" t="s">
        <v>32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43</v>
      </c>
      <c r="G845">
        <v>14.87</v>
      </c>
      <c r="H845">
        <v>2</v>
      </c>
      <c r="I845">
        <v>1.4870000000000001</v>
      </c>
      <c r="J845" s="1">
        <f t="shared" si="13"/>
        <v>31.226999999999997</v>
      </c>
      <c r="K845">
        <v>43509</v>
      </c>
      <c r="L845">
        <v>0.76041666666666663</v>
      </c>
      <c r="M845" t="s">
        <v>32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177</v>
      </c>
      <c r="F846" t="s">
        <v>45</v>
      </c>
      <c r="G846">
        <v>21.32</v>
      </c>
      <c r="H846">
        <v>1</v>
      </c>
      <c r="I846">
        <v>1.0660000000000001</v>
      </c>
      <c r="J846" s="1">
        <f t="shared" si="13"/>
        <v>22.385999999999999</v>
      </c>
      <c r="K846">
        <v>43491</v>
      </c>
      <c r="L846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177</v>
      </c>
      <c r="F847" t="s">
        <v>28</v>
      </c>
      <c r="G847">
        <v>93.78</v>
      </c>
      <c r="H847">
        <v>3</v>
      </c>
      <c r="I847">
        <v>14.067</v>
      </c>
      <c r="J847" s="1">
        <f t="shared" si="13"/>
        <v>295.40700000000004</v>
      </c>
      <c r="K847">
        <v>43495</v>
      </c>
      <c r="L847">
        <v>0.48055555555555557</v>
      </c>
      <c r="M847" t="s">
        <v>32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177</v>
      </c>
      <c r="F848" t="s">
        <v>28</v>
      </c>
      <c r="G848">
        <v>73.260000000000005</v>
      </c>
      <c r="H848">
        <v>1</v>
      </c>
      <c r="I848">
        <v>3.6629999999999998</v>
      </c>
      <c r="J848" s="1">
        <f t="shared" si="13"/>
        <v>76.923000000000002</v>
      </c>
      <c r="K848">
        <v>43492</v>
      </c>
      <c r="L848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35</v>
      </c>
      <c r="G849">
        <v>22.38</v>
      </c>
      <c r="H849">
        <v>1</v>
      </c>
      <c r="I849">
        <v>1.119</v>
      </c>
      <c r="J849" s="1">
        <f t="shared" si="13"/>
        <v>23.498999999999999</v>
      </c>
      <c r="K849">
        <v>43495</v>
      </c>
      <c r="L849">
        <v>0.71388888888888891</v>
      </c>
      <c r="M849" t="s">
        <v>32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43</v>
      </c>
      <c r="G850">
        <v>72.88</v>
      </c>
      <c r="H850">
        <v>9</v>
      </c>
      <c r="I850">
        <v>32.795999999999999</v>
      </c>
      <c r="J850" s="1">
        <f t="shared" si="13"/>
        <v>688.71600000000001</v>
      </c>
      <c r="K850">
        <v>43473</v>
      </c>
      <c r="L850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45</v>
      </c>
      <c r="G851">
        <v>99.1</v>
      </c>
      <c r="H851">
        <v>6</v>
      </c>
      <c r="I851">
        <v>29.73</v>
      </c>
      <c r="J851" s="1">
        <f t="shared" si="13"/>
        <v>624.32999999999993</v>
      </c>
      <c r="K851">
        <v>43484</v>
      </c>
      <c r="L851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177</v>
      </c>
      <c r="F852" t="s">
        <v>45</v>
      </c>
      <c r="G852">
        <v>74.099999999999994</v>
      </c>
      <c r="H852">
        <v>1</v>
      </c>
      <c r="I852">
        <v>3.7050000000000001</v>
      </c>
      <c r="J852" s="1">
        <f t="shared" si="13"/>
        <v>77.804999999999993</v>
      </c>
      <c r="K852">
        <v>43490</v>
      </c>
      <c r="L85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45</v>
      </c>
      <c r="G853">
        <v>98.48</v>
      </c>
      <c r="H853">
        <v>2</v>
      </c>
      <c r="I853">
        <v>9.8480000000000008</v>
      </c>
      <c r="J853" s="1">
        <f t="shared" si="13"/>
        <v>206.80800000000002</v>
      </c>
      <c r="K853">
        <v>43515</v>
      </c>
      <c r="L853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177</v>
      </c>
      <c r="F854" t="s">
        <v>22</v>
      </c>
      <c r="G854">
        <v>53.19</v>
      </c>
      <c r="H854">
        <v>7</v>
      </c>
      <c r="I854">
        <v>18.616499999999998</v>
      </c>
      <c r="J854" s="1">
        <f t="shared" si="13"/>
        <v>390.94649999999996</v>
      </c>
      <c r="K854">
        <v>43479</v>
      </c>
      <c r="L854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41</v>
      </c>
      <c r="C855" t="s">
        <v>42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 s="1">
        <f t="shared" si="13"/>
        <v>554.29499999999996</v>
      </c>
      <c r="K855">
        <v>43521</v>
      </c>
      <c r="L855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 s="1">
        <f t="shared" si="13"/>
        <v>503.73750000000001</v>
      </c>
      <c r="K856">
        <v>43488</v>
      </c>
      <c r="L856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41</v>
      </c>
      <c r="C857" t="s">
        <v>42</v>
      </c>
      <c r="D857" t="s">
        <v>27</v>
      </c>
      <c r="E857" t="s">
        <v>21</v>
      </c>
      <c r="F857" t="s">
        <v>45</v>
      </c>
      <c r="G857">
        <v>36.51</v>
      </c>
      <c r="H857">
        <v>9</v>
      </c>
      <c r="I857">
        <v>16.429500000000001</v>
      </c>
      <c r="J857" s="1">
        <f t="shared" si="13"/>
        <v>345.01949999999999</v>
      </c>
      <c r="K857">
        <v>43512</v>
      </c>
      <c r="L857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41</v>
      </c>
      <c r="C858" t="s">
        <v>42</v>
      </c>
      <c r="D858" t="s">
        <v>27</v>
      </c>
      <c r="E858" t="s">
        <v>177</v>
      </c>
      <c r="F858" t="s">
        <v>43</v>
      </c>
      <c r="G858">
        <v>21.12</v>
      </c>
      <c r="H858">
        <v>8</v>
      </c>
      <c r="I858">
        <v>8.4480000000000004</v>
      </c>
      <c r="J858" s="1">
        <f t="shared" si="13"/>
        <v>177.40800000000002</v>
      </c>
      <c r="K858">
        <v>43466</v>
      </c>
      <c r="L858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31</v>
      </c>
      <c r="G859">
        <v>28.31</v>
      </c>
      <c r="H859">
        <v>4</v>
      </c>
      <c r="I859">
        <v>5.6619999999999999</v>
      </c>
      <c r="J859" s="1">
        <f t="shared" si="13"/>
        <v>118.902</v>
      </c>
      <c r="K859">
        <v>43531</v>
      </c>
      <c r="L859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41</v>
      </c>
      <c r="C860" t="s">
        <v>42</v>
      </c>
      <c r="D860" t="s">
        <v>27</v>
      </c>
      <c r="E860" t="s">
        <v>177</v>
      </c>
      <c r="F860" t="s">
        <v>22</v>
      </c>
      <c r="G860">
        <v>57.59</v>
      </c>
      <c r="H860">
        <v>6</v>
      </c>
      <c r="I860">
        <v>17.277000000000001</v>
      </c>
      <c r="J860" s="1">
        <f t="shared" si="13"/>
        <v>362.81700000000001</v>
      </c>
      <c r="K860">
        <v>43511</v>
      </c>
      <c r="L860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43</v>
      </c>
      <c r="G861">
        <v>47.63</v>
      </c>
      <c r="H861">
        <v>9</v>
      </c>
      <c r="I861">
        <v>21.433499999999999</v>
      </c>
      <c r="J861" s="1">
        <f t="shared" si="13"/>
        <v>450.1035</v>
      </c>
      <c r="K861">
        <v>43488</v>
      </c>
      <c r="L861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31</v>
      </c>
      <c r="G862">
        <v>86.27</v>
      </c>
      <c r="H862">
        <v>1</v>
      </c>
      <c r="I862">
        <v>4.3135000000000003</v>
      </c>
      <c r="J862" s="1">
        <f t="shared" si="13"/>
        <v>90.583500000000001</v>
      </c>
      <c r="K862">
        <v>43516</v>
      </c>
      <c r="L86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177</v>
      </c>
      <c r="F863" t="s">
        <v>35</v>
      </c>
      <c r="G863">
        <v>12.76</v>
      </c>
      <c r="H863">
        <v>2</v>
      </c>
      <c r="I863">
        <v>1.276</v>
      </c>
      <c r="J863" s="1">
        <f t="shared" si="13"/>
        <v>26.795999999999999</v>
      </c>
      <c r="K863">
        <v>43473</v>
      </c>
      <c r="L863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41</v>
      </c>
      <c r="C864" t="s">
        <v>42</v>
      </c>
      <c r="D864" t="s">
        <v>27</v>
      </c>
      <c r="E864" t="s">
        <v>21</v>
      </c>
      <c r="F864" t="s">
        <v>31</v>
      </c>
      <c r="G864">
        <v>11.28</v>
      </c>
      <c r="H864">
        <v>9</v>
      </c>
      <c r="I864">
        <v>5.0759999999999996</v>
      </c>
      <c r="J864" s="1">
        <f t="shared" si="13"/>
        <v>106.59599999999999</v>
      </c>
      <c r="K864">
        <v>43541</v>
      </c>
      <c r="L864">
        <v>0.49652777777777773</v>
      </c>
      <c r="M864" t="s">
        <v>32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41</v>
      </c>
      <c r="C865" t="s">
        <v>42</v>
      </c>
      <c r="D865" t="s">
        <v>27</v>
      </c>
      <c r="E865" t="s">
        <v>21</v>
      </c>
      <c r="F865" t="s">
        <v>31</v>
      </c>
      <c r="G865">
        <v>51.07</v>
      </c>
      <c r="H865">
        <v>7</v>
      </c>
      <c r="I865">
        <v>17.874500000000001</v>
      </c>
      <c r="J865" s="1">
        <f t="shared" si="13"/>
        <v>375.36450000000002</v>
      </c>
      <c r="K865">
        <v>43477</v>
      </c>
      <c r="L865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 s="1">
        <f t="shared" si="13"/>
        <v>250.70850000000002</v>
      </c>
      <c r="K866">
        <v>43473</v>
      </c>
      <c r="L866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177</v>
      </c>
      <c r="F867" t="s">
        <v>22</v>
      </c>
      <c r="G867">
        <v>33.81</v>
      </c>
      <c r="H867">
        <v>3</v>
      </c>
      <c r="I867">
        <v>5.0715000000000003</v>
      </c>
      <c r="J867" s="1">
        <f t="shared" si="13"/>
        <v>106.50150000000001</v>
      </c>
      <c r="K867">
        <v>43491</v>
      </c>
      <c r="L867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41</v>
      </c>
      <c r="C868" t="s">
        <v>42</v>
      </c>
      <c r="D868" t="s">
        <v>20</v>
      </c>
      <c r="E868" t="s">
        <v>177</v>
      </c>
      <c r="F868" t="s">
        <v>35</v>
      </c>
      <c r="G868">
        <v>90.53</v>
      </c>
      <c r="H868">
        <v>8</v>
      </c>
      <c r="I868">
        <v>36.212000000000003</v>
      </c>
      <c r="J868" s="1">
        <f t="shared" si="13"/>
        <v>760.452</v>
      </c>
      <c r="K868">
        <v>43539</v>
      </c>
      <c r="L868">
        <v>0.6166666666666667</v>
      </c>
      <c r="M868" t="s">
        <v>32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 s="1">
        <f t="shared" si="13"/>
        <v>131.922</v>
      </c>
      <c r="K869">
        <v>43482</v>
      </c>
      <c r="L869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177</v>
      </c>
      <c r="F870" t="s">
        <v>43</v>
      </c>
      <c r="G870">
        <v>24.31</v>
      </c>
      <c r="H870">
        <v>3</v>
      </c>
      <c r="I870">
        <v>3.6465000000000001</v>
      </c>
      <c r="J870" s="1">
        <f t="shared" si="13"/>
        <v>76.576499999999996</v>
      </c>
      <c r="K870">
        <v>43473</v>
      </c>
      <c r="L870">
        <v>0.79791666666666661</v>
      </c>
      <c r="M870" t="s">
        <v>32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177</v>
      </c>
      <c r="F871" t="s">
        <v>35</v>
      </c>
      <c r="G871">
        <v>64.59</v>
      </c>
      <c r="H871">
        <v>4</v>
      </c>
      <c r="I871">
        <v>12.917999999999999</v>
      </c>
      <c r="J871" s="1">
        <f t="shared" si="13"/>
        <v>271.27800000000002</v>
      </c>
      <c r="K871">
        <v>43471</v>
      </c>
      <c r="L871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177</v>
      </c>
      <c r="F872" t="s">
        <v>43</v>
      </c>
      <c r="G872">
        <v>24.82</v>
      </c>
      <c r="H872">
        <v>7</v>
      </c>
      <c r="I872">
        <v>8.6869999999999994</v>
      </c>
      <c r="J872" s="1">
        <f t="shared" si="13"/>
        <v>182.42700000000002</v>
      </c>
      <c r="K872">
        <v>43512</v>
      </c>
      <c r="L872">
        <v>0.43958333333333338</v>
      </c>
      <c r="M872" t="s">
        <v>32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177</v>
      </c>
      <c r="F873" t="s">
        <v>45</v>
      </c>
      <c r="G873">
        <v>56.5</v>
      </c>
      <c r="H873">
        <v>1</v>
      </c>
      <c r="I873">
        <v>2.8250000000000002</v>
      </c>
      <c r="J873" s="1">
        <f t="shared" si="13"/>
        <v>59.325000000000003</v>
      </c>
      <c r="K873">
        <v>43537</v>
      </c>
      <c r="L873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41</v>
      </c>
      <c r="C874" t="s">
        <v>42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 s="1">
        <f t="shared" si="13"/>
        <v>225.01500000000001</v>
      </c>
      <c r="K874">
        <v>43493</v>
      </c>
      <c r="L874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177</v>
      </c>
      <c r="F875" t="s">
        <v>35</v>
      </c>
      <c r="G875">
        <v>89.06</v>
      </c>
      <c r="H875">
        <v>6</v>
      </c>
      <c r="I875">
        <v>26.718</v>
      </c>
      <c r="J875" s="1">
        <f t="shared" si="13"/>
        <v>561.07799999999997</v>
      </c>
      <c r="K875">
        <v>43483</v>
      </c>
      <c r="L875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177</v>
      </c>
      <c r="F876" t="s">
        <v>31</v>
      </c>
      <c r="G876">
        <v>23.29</v>
      </c>
      <c r="H876">
        <v>4</v>
      </c>
      <c r="I876">
        <v>4.6580000000000004</v>
      </c>
      <c r="J876" s="1">
        <f t="shared" si="13"/>
        <v>97.817999999999998</v>
      </c>
      <c r="K876">
        <v>43543</v>
      </c>
      <c r="L876">
        <v>0.49444444444444446</v>
      </c>
      <c r="M876" t="s">
        <v>32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177</v>
      </c>
      <c r="F877" t="s">
        <v>31</v>
      </c>
      <c r="G877">
        <v>65.260000000000005</v>
      </c>
      <c r="H877">
        <v>8</v>
      </c>
      <c r="I877">
        <v>26.103999999999999</v>
      </c>
      <c r="J877" s="1">
        <f t="shared" si="13"/>
        <v>548.18400000000008</v>
      </c>
      <c r="K877">
        <v>43539</v>
      </c>
      <c r="L877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177</v>
      </c>
      <c r="F878" t="s">
        <v>45</v>
      </c>
      <c r="G878">
        <v>52.35</v>
      </c>
      <c r="H878">
        <v>1</v>
      </c>
      <c r="I878">
        <v>2.6175000000000002</v>
      </c>
      <c r="J878" s="1">
        <f t="shared" si="13"/>
        <v>54.967500000000001</v>
      </c>
      <c r="K878">
        <v>43508</v>
      </c>
      <c r="L878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41</v>
      </c>
      <c r="C879" t="s">
        <v>42</v>
      </c>
      <c r="D879" t="s">
        <v>20</v>
      </c>
      <c r="E879" t="s">
        <v>177</v>
      </c>
      <c r="F879" t="s">
        <v>28</v>
      </c>
      <c r="G879">
        <v>39.75</v>
      </c>
      <c r="H879">
        <v>1</v>
      </c>
      <c r="I879">
        <v>1.9875</v>
      </c>
      <c r="J879" s="1">
        <f t="shared" si="13"/>
        <v>41.737499999999997</v>
      </c>
      <c r="K879">
        <v>43521</v>
      </c>
      <c r="L879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 s="1">
        <f t="shared" si="13"/>
        <v>756.16800000000001</v>
      </c>
      <c r="K880">
        <v>43545</v>
      </c>
      <c r="L880">
        <v>0.67222222222222217</v>
      </c>
      <c r="M880" t="s">
        <v>32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41</v>
      </c>
      <c r="C881" t="s">
        <v>42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 s="1">
        <f t="shared" si="13"/>
        <v>101.64</v>
      </c>
      <c r="K881">
        <v>43484</v>
      </c>
      <c r="L881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41</v>
      </c>
      <c r="C882" t="s">
        <v>42</v>
      </c>
      <c r="D882" t="s">
        <v>20</v>
      </c>
      <c r="E882" t="s">
        <v>21</v>
      </c>
      <c r="F882" t="s">
        <v>43</v>
      </c>
      <c r="G882">
        <v>33.21</v>
      </c>
      <c r="H882">
        <v>10</v>
      </c>
      <c r="I882">
        <v>16.605</v>
      </c>
      <c r="J882" s="1">
        <f t="shared" si="13"/>
        <v>348.70500000000004</v>
      </c>
      <c r="K882">
        <v>43473</v>
      </c>
      <c r="L88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45</v>
      </c>
      <c r="G883">
        <v>10.18</v>
      </c>
      <c r="H883">
        <v>8</v>
      </c>
      <c r="I883">
        <v>4.0720000000000001</v>
      </c>
      <c r="J883" s="1">
        <f t="shared" si="13"/>
        <v>85.512</v>
      </c>
      <c r="K883">
        <v>43554</v>
      </c>
      <c r="L883">
        <v>0.53541666666666665</v>
      </c>
      <c r="M883" t="s">
        <v>32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41</v>
      </c>
      <c r="C884" t="s">
        <v>42</v>
      </c>
      <c r="D884" t="s">
        <v>20</v>
      </c>
      <c r="E884" t="s">
        <v>177</v>
      </c>
      <c r="F884" t="s">
        <v>35</v>
      </c>
      <c r="G884">
        <v>31.99</v>
      </c>
      <c r="H884">
        <v>10</v>
      </c>
      <c r="I884">
        <v>15.994999999999999</v>
      </c>
      <c r="J884" s="1">
        <f t="shared" si="13"/>
        <v>335.89499999999998</v>
      </c>
      <c r="K884">
        <v>43516</v>
      </c>
      <c r="L884">
        <v>0.63750000000000007</v>
      </c>
      <c r="M884" t="s">
        <v>32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31</v>
      </c>
      <c r="G885">
        <v>34.42</v>
      </c>
      <c r="H885">
        <v>6</v>
      </c>
      <c r="I885">
        <v>10.326000000000001</v>
      </c>
      <c r="J885" s="1">
        <f t="shared" si="13"/>
        <v>216.846</v>
      </c>
      <c r="K885">
        <v>43554</v>
      </c>
      <c r="L885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43</v>
      </c>
      <c r="G886">
        <v>83.34</v>
      </c>
      <c r="H886">
        <v>2</v>
      </c>
      <c r="I886">
        <v>8.3339999999999996</v>
      </c>
      <c r="J886" s="1">
        <f t="shared" si="13"/>
        <v>175.01400000000001</v>
      </c>
      <c r="K886">
        <v>43543</v>
      </c>
      <c r="L886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177</v>
      </c>
      <c r="F887" t="s">
        <v>35</v>
      </c>
      <c r="G887">
        <v>45.58</v>
      </c>
      <c r="H887">
        <v>7</v>
      </c>
      <c r="I887">
        <v>15.952999999999999</v>
      </c>
      <c r="J887" s="1">
        <f t="shared" si="13"/>
        <v>335.01299999999998</v>
      </c>
      <c r="K887">
        <v>43478</v>
      </c>
      <c r="L887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177</v>
      </c>
      <c r="F888" t="s">
        <v>43</v>
      </c>
      <c r="G888">
        <v>87.9</v>
      </c>
      <c r="H888">
        <v>1</v>
      </c>
      <c r="I888">
        <v>4.3949999999999996</v>
      </c>
      <c r="J888" s="1">
        <f t="shared" si="13"/>
        <v>92.295000000000002</v>
      </c>
      <c r="K888">
        <v>43501</v>
      </c>
      <c r="L888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 s="1">
        <f t="shared" si="13"/>
        <v>771.43500000000006</v>
      </c>
      <c r="K889">
        <v>43547</v>
      </c>
      <c r="L889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45</v>
      </c>
      <c r="G890">
        <v>12.19</v>
      </c>
      <c r="H890">
        <v>8</v>
      </c>
      <c r="I890">
        <v>4.8760000000000003</v>
      </c>
      <c r="J890" s="1">
        <f t="shared" si="13"/>
        <v>102.396</v>
      </c>
      <c r="K890">
        <v>43537</v>
      </c>
      <c r="L890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177</v>
      </c>
      <c r="F891" t="s">
        <v>35</v>
      </c>
      <c r="G891">
        <v>76.92</v>
      </c>
      <c r="H891">
        <v>10</v>
      </c>
      <c r="I891">
        <v>38.46</v>
      </c>
      <c r="J891" s="1">
        <f t="shared" si="13"/>
        <v>807.66000000000008</v>
      </c>
      <c r="K891">
        <v>43541</v>
      </c>
      <c r="L891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 s="1">
        <f t="shared" si="13"/>
        <v>439.21499999999997</v>
      </c>
      <c r="K892">
        <v>43517</v>
      </c>
      <c r="L89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41</v>
      </c>
      <c r="C893" t="s">
        <v>42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 s="1">
        <f t="shared" si="13"/>
        <v>486.44399999999996</v>
      </c>
      <c r="K893">
        <v>43503</v>
      </c>
      <c r="L893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45</v>
      </c>
      <c r="G894">
        <v>92.49</v>
      </c>
      <c r="H894">
        <v>5</v>
      </c>
      <c r="I894">
        <v>23.122499999999999</v>
      </c>
      <c r="J894" s="1">
        <f t="shared" si="13"/>
        <v>485.57249999999999</v>
      </c>
      <c r="K894">
        <v>43526</v>
      </c>
      <c r="L894">
        <v>0.69097222222222221</v>
      </c>
      <c r="M894" t="s">
        <v>32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41</v>
      </c>
      <c r="C895" t="s">
        <v>42</v>
      </c>
      <c r="D895" t="s">
        <v>27</v>
      </c>
      <c r="E895" t="s">
        <v>177</v>
      </c>
      <c r="F895" t="s">
        <v>28</v>
      </c>
      <c r="G895">
        <v>28.38</v>
      </c>
      <c r="H895">
        <v>5</v>
      </c>
      <c r="I895">
        <v>7.0949999999999998</v>
      </c>
      <c r="J895" s="1">
        <f t="shared" si="13"/>
        <v>148.995</v>
      </c>
      <c r="K895">
        <v>43530</v>
      </c>
      <c r="L895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41</v>
      </c>
      <c r="C896" t="s">
        <v>42</v>
      </c>
      <c r="D896" t="s">
        <v>20</v>
      </c>
      <c r="E896" t="s">
        <v>177</v>
      </c>
      <c r="F896" t="s">
        <v>28</v>
      </c>
      <c r="G896">
        <v>50.45</v>
      </c>
      <c r="H896">
        <v>6</v>
      </c>
      <c r="I896">
        <v>15.135</v>
      </c>
      <c r="J896" s="1">
        <f t="shared" si="13"/>
        <v>317.83500000000004</v>
      </c>
      <c r="K896">
        <v>43502</v>
      </c>
      <c r="L896">
        <v>0.63611111111111118</v>
      </c>
      <c r="M896" t="s">
        <v>32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41</v>
      </c>
      <c r="C897" t="s">
        <v>42</v>
      </c>
      <c r="D897" t="s">
        <v>27</v>
      </c>
      <c r="E897" t="s">
        <v>177</v>
      </c>
      <c r="F897" t="s">
        <v>22</v>
      </c>
      <c r="G897">
        <v>99.16</v>
      </c>
      <c r="H897">
        <v>8</v>
      </c>
      <c r="I897">
        <v>39.664000000000001</v>
      </c>
      <c r="J897" s="1">
        <f t="shared" si="13"/>
        <v>832.94399999999996</v>
      </c>
      <c r="K897">
        <v>43493</v>
      </c>
      <c r="L897">
        <v>0.74097222222222225</v>
      </c>
      <c r="M897" t="s">
        <v>32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177</v>
      </c>
      <c r="F898" t="s">
        <v>45</v>
      </c>
      <c r="G898">
        <v>60.74</v>
      </c>
      <c r="H898">
        <v>7</v>
      </c>
      <c r="I898">
        <v>21.259</v>
      </c>
      <c r="J898" s="1">
        <f t="shared" si="13"/>
        <v>446.43900000000002</v>
      </c>
      <c r="K898">
        <v>43483</v>
      </c>
      <c r="L898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43</v>
      </c>
      <c r="G899">
        <v>47.27</v>
      </c>
      <c r="H899">
        <v>6</v>
      </c>
      <c r="I899">
        <v>14.180999999999999</v>
      </c>
      <c r="J899" s="1">
        <f t="shared" ref="J899:J962" si="14">G899*H899+I899</f>
        <v>297.80099999999999</v>
      </c>
      <c r="K899">
        <v>43501</v>
      </c>
      <c r="L899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177</v>
      </c>
      <c r="F900" t="s">
        <v>22</v>
      </c>
      <c r="G900">
        <v>85.6</v>
      </c>
      <c r="H900">
        <v>7</v>
      </c>
      <c r="I900">
        <v>29.96</v>
      </c>
      <c r="J900" s="1">
        <f t="shared" si="14"/>
        <v>629.16</v>
      </c>
      <c r="K900">
        <v>43526</v>
      </c>
      <c r="L900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177</v>
      </c>
      <c r="F901" t="s">
        <v>43</v>
      </c>
      <c r="G901">
        <v>35.04</v>
      </c>
      <c r="H901">
        <v>9</v>
      </c>
      <c r="I901">
        <v>15.768000000000001</v>
      </c>
      <c r="J901" s="1">
        <f t="shared" si="14"/>
        <v>331.12800000000004</v>
      </c>
      <c r="K901">
        <v>43505</v>
      </c>
      <c r="L901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 s="1">
        <f t="shared" si="14"/>
        <v>423.73800000000006</v>
      </c>
      <c r="K902">
        <v>43479</v>
      </c>
      <c r="L902">
        <v>0.58333333333333337</v>
      </c>
      <c r="M902" t="s">
        <v>32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41</v>
      </c>
      <c r="C903" t="s">
        <v>42</v>
      </c>
      <c r="D903" t="s">
        <v>27</v>
      </c>
      <c r="E903" t="s">
        <v>177</v>
      </c>
      <c r="F903" t="s">
        <v>31</v>
      </c>
      <c r="G903">
        <v>45.97</v>
      </c>
      <c r="H903">
        <v>4</v>
      </c>
      <c r="I903">
        <v>9.1940000000000008</v>
      </c>
      <c r="J903" s="1">
        <f t="shared" si="14"/>
        <v>193.07399999999998</v>
      </c>
      <c r="K903">
        <v>43505</v>
      </c>
      <c r="L903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 s="1">
        <f t="shared" si="14"/>
        <v>145.58250000000001</v>
      </c>
      <c r="K904">
        <v>43550</v>
      </c>
      <c r="L904">
        <v>0.84791666666666676</v>
      </c>
      <c r="M904" t="s">
        <v>32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177</v>
      </c>
      <c r="F905" t="s">
        <v>43</v>
      </c>
      <c r="G905">
        <v>11.53</v>
      </c>
      <c r="H905">
        <v>7</v>
      </c>
      <c r="I905">
        <v>4.0354999999999999</v>
      </c>
      <c r="J905" s="1">
        <f t="shared" si="14"/>
        <v>84.745499999999993</v>
      </c>
      <c r="K905">
        <v>43493</v>
      </c>
      <c r="L905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 s="1">
        <f t="shared" si="14"/>
        <v>122.47199999999999</v>
      </c>
      <c r="K906">
        <v>43510</v>
      </c>
      <c r="L906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31</v>
      </c>
      <c r="G907">
        <v>78.38</v>
      </c>
      <c r="H907">
        <v>4</v>
      </c>
      <c r="I907">
        <v>15.676</v>
      </c>
      <c r="J907" s="1">
        <f t="shared" si="14"/>
        <v>329.19599999999997</v>
      </c>
      <c r="K907">
        <v>43548</v>
      </c>
      <c r="L907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177</v>
      </c>
      <c r="F908" t="s">
        <v>22</v>
      </c>
      <c r="G908">
        <v>84.61</v>
      </c>
      <c r="H908">
        <v>10</v>
      </c>
      <c r="I908">
        <v>42.305</v>
      </c>
      <c r="J908" s="1">
        <f t="shared" si="14"/>
        <v>888.40499999999997</v>
      </c>
      <c r="K908">
        <v>43505</v>
      </c>
      <c r="L908">
        <v>0.79027777777777775</v>
      </c>
      <c r="M908" t="s">
        <v>32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41</v>
      </c>
      <c r="C909" t="s">
        <v>42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 s="1">
        <f t="shared" si="14"/>
        <v>435.12</v>
      </c>
      <c r="K909">
        <v>43548</v>
      </c>
      <c r="L909">
        <v>0.58888888888888891</v>
      </c>
      <c r="M909" t="s">
        <v>32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43</v>
      </c>
      <c r="G910">
        <v>79.540000000000006</v>
      </c>
      <c r="H910">
        <v>2</v>
      </c>
      <c r="I910">
        <v>7.9539999999999997</v>
      </c>
      <c r="J910" s="1">
        <f t="shared" si="14"/>
        <v>167.03400000000002</v>
      </c>
      <c r="K910">
        <v>43551</v>
      </c>
      <c r="L910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41</v>
      </c>
      <c r="C911" t="s">
        <v>42</v>
      </c>
      <c r="D911" t="s">
        <v>27</v>
      </c>
      <c r="E911" t="s">
        <v>21</v>
      </c>
      <c r="F911" t="s">
        <v>31</v>
      </c>
      <c r="G911">
        <v>49.01</v>
      </c>
      <c r="H911">
        <v>10</v>
      </c>
      <c r="I911">
        <v>24.504999999999999</v>
      </c>
      <c r="J911" s="1">
        <f t="shared" si="14"/>
        <v>514.60500000000002</v>
      </c>
      <c r="K911">
        <v>43492</v>
      </c>
      <c r="L911">
        <v>0.44722222222222219</v>
      </c>
      <c r="M911" t="s">
        <v>32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41</v>
      </c>
      <c r="C912" t="s">
        <v>42</v>
      </c>
      <c r="D912" t="s">
        <v>20</v>
      </c>
      <c r="E912" t="s">
        <v>21</v>
      </c>
      <c r="F912" t="s">
        <v>43</v>
      </c>
      <c r="G912">
        <v>29.15</v>
      </c>
      <c r="H912">
        <v>3</v>
      </c>
      <c r="I912">
        <v>4.3724999999999996</v>
      </c>
      <c r="J912" s="1">
        <f t="shared" si="14"/>
        <v>91.822499999999991</v>
      </c>
      <c r="K912">
        <v>43551</v>
      </c>
      <c r="L912">
        <v>0.8534722222222223</v>
      </c>
      <c r="M912" t="s">
        <v>32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 s="1">
        <f t="shared" si="14"/>
        <v>235.74600000000001</v>
      </c>
      <c r="K913">
        <v>43484</v>
      </c>
      <c r="L913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31</v>
      </c>
      <c r="G914">
        <v>93.12</v>
      </c>
      <c r="H914">
        <v>8</v>
      </c>
      <c r="I914">
        <v>37.247999999999998</v>
      </c>
      <c r="J914" s="1">
        <f t="shared" si="14"/>
        <v>782.20800000000008</v>
      </c>
      <c r="K914">
        <v>43503</v>
      </c>
      <c r="L914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177</v>
      </c>
      <c r="F915" t="s">
        <v>45</v>
      </c>
      <c r="G915">
        <v>51.34</v>
      </c>
      <c r="H915">
        <v>8</v>
      </c>
      <c r="I915">
        <v>20.536000000000001</v>
      </c>
      <c r="J915" s="1">
        <f t="shared" si="14"/>
        <v>431.25600000000003</v>
      </c>
      <c r="K915">
        <v>43496</v>
      </c>
      <c r="L915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43</v>
      </c>
      <c r="G916">
        <v>99.6</v>
      </c>
      <c r="H916">
        <v>3</v>
      </c>
      <c r="I916">
        <v>14.94</v>
      </c>
      <c r="J916" s="1">
        <f t="shared" si="14"/>
        <v>313.73999999999995</v>
      </c>
      <c r="K916">
        <v>43521</v>
      </c>
      <c r="L916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 s="1">
        <f t="shared" si="14"/>
        <v>223.58699999999999</v>
      </c>
      <c r="K917">
        <v>43498</v>
      </c>
      <c r="L917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177</v>
      </c>
      <c r="F918" t="s">
        <v>35</v>
      </c>
      <c r="G918">
        <v>42.85</v>
      </c>
      <c r="H918">
        <v>1</v>
      </c>
      <c r="I918">
        <v>2.1425000000000001</v>
      </c>
      <c r="J918" s="1">
        <f t="shared" si="14"/>
        <v>44.9925</v>
      </c>
      <c r="K918">
        <v>43538</v>
      </c>
      <c r="L918">
        <v>0.65</v>
      </c>
      <c r="M918" t="s">
        <v>32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45</v>
      </c>
      <c r="G919">
        <v>94.67</v>
      </c>
      <c r="H919">
        <v>4</v>
      </c>
      <c r="I919">
        <v>18.934000000000001</v>
      </c>
      <c r="J919" s="1">
        <f t="shared" si="14"/>
        <v>397.61400000000003</v>
      </c>
      <c r="K919">
        <v>43535</v>
      </c>
      <c r="L919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41</v>
      </c>
      <c r="C920" t="s">
        <v>42</v>
      </c>
      <c r="D920" t="s">
        <v>27</v>
      </c>
      <c r="E920" t="s">
        <v>177</v>
      </c>
      <c r="F920" t="s">
        <v>31</v>
      </c>
      <c r="G920">
        <v>68.97</v>
      </c>
      <c r="H920">
        <v>3</v>
      </c>
      <c r="I920">
        <v>10.345499999999999</v>
      </c>
      <c r="J920" s="1">
        <f t="shared" si="14"/>
        <v>217.25549999999998</v>
      </c>
      <c r="K920">
        <v>43518</v>
      </c>
      <c r="L920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41</v>
      </c>
      <c r="C921" t="s">
        <v>42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 s="1">
        <f t="shared" si="14"/>
        <v>82.718999999999994</v>
      </c>
      <c r="K921">
        <v>43526</v>
      </c>
      <c r="L921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31</v>
      </c>
      <c r="G922">
        <v>35.79</v>
      </c>
      <c r="H922">
        <v>9</v>
      </c>
      <c r="I922">
        <v>16.105499999999999</v>
      </c>
      <c r="J922" s="1">
        <f t="shared" si="14"/>
        <v>338.21550000000002</v>
      </c>
      <c r="K922">
        <v>43534</v>
      </c>
      <c r="L922">
        <v>0.62916666666666665</v>
      </c>
      <c r="M922" t="s">
        <v>32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41</v>
      </c>
      <c r="C923" t="s">
        <v>42</v>
      </c>
      <c r="D923" t="s">
        <v>27</v>
      </c>
      <c r="E923" t="s">
        <v>21</v>
      </c>
      <c r="F923" t="s">
        <v>31</v>
      </c>
      <c r="G923">
        <v>16.37</v>
      </c>
      <c r="H923">
        <v>6</v>
      </c>
      <c r="I923">
        <v>4.9109999999999996</v>
      </c>
      <c r="J923" s="1">
        <f t="shared" si="14"/>
        <v>103.131</v>
      </c>
      <c r="K923">
        <v>43504</v>
      </c>
      <c r="L923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31</v>
      </c>
      <c r="G924">
        <v>12.73</v>
      </c>
      <c r="H924">
        <v>2</v>
      </c>
      <c r="I924">
        <v>1.2729999999999999</v>
      </c>
      <c r="J924" s="1">
        <f t="shared" si="14"/>
        <v>26.733000000000001</v>
      </c>
      <c r="K924">
        <v>43518</v>
      </c>
      <c r="L924">
        <v>0.50694444444444442</v>
      </c>
      <c r="M924" t="s">
        <v>32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35</v>
      </c>
      <c r="G925">
        <v>83.14</v>
      </c>
      <c r="H925">
        <v>7</v>
      </c>
      <c r="I925">
        <v>29.099</v>
      </c>
      <c r="J925" s="1">
        <f t="shared" si="14"/>
        <v>611.07900000000006</v>
      </c>
      <c r="K925">
        <v>43475</v>
      </c>
      <c r="L925">
        <v>0.4381944444444445</v>
      </c>
      <c r="M925" t="s">
        <v>32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35</v>
      </c>
      <c r="G926">
        <v>35.22</v>
      </c>
      <c r="H926">
        <v>6</v>
      </c>
      <c r="I926">
        <v>10.566000000000001</v>
      </c>
      <c r="J926" s="1">
        <f t="shared" si="14"/>
        <v>221.886</v>
      </c>
      <c r="K926">
        <v>43538</v>
      </c>
      <c r="L926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41</v>
      </c>
      <c r="C927" t="s">
        <v>42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 s="1">
        <f t="shared" si="14"/>
        <v>57.875999999999998</v>
      </c>
      <c r="K927">
        <v>43475</v>
      </c>
      <c r="L927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41</v>
      </c>
      <c r="C928" t="s">
        <v>42</v>
      </c>
      <c r="D928" t="s">
        <v>20</v>
      </c>
      <c r="E928" t="s">
        <v>177</v>
      </c>
      <c r="F928" t="s">
        <v>35</v>
      </c>
      <c r="G928">
        <v>88.31</v>
      </c>
      <c r="H928">
        <v>1</v>
      </c>
      <c r="I928">
        <v>4.4154999999999998</v>
      </c>
      <c r="J928" s="1">
        <f t="shared" si="14"/>
        <v>92.725499999999997</v>
      </c>
      <c r="K928">
        <v>43511</v>
      </c>
      <c r="L928">
        <v>0.73472222222222217</v>
      </c>
      <c r="M928" t="s">
        <v>32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 s="1">
        <f t="shared" si="14"/>
        <v>374.40899999999999</v>
      </c>
      <c r="K929">
        <v>43478</v>
      </c>
      <c r="L929">
        <v>0.74583333333333324</v>
      </c>
      <c r="M929" t="s">
        <v>32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41</v>
      </c>
      <c r="C930" t="s">
        <v>42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 s="1">
        <f t="shared" si="14"/>
        <v>833.96249999999998</v>
      </c>
      <c r="K930">
        <v>43511</v>
      </c>
      <c r="L930">
        <v>0.86875000000000002</v>
      </c>
      <c r="M930" t="s">
        <v>32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41</v>
      </c>
      <c r="C931" t="s">
        <v>42</v>
      </c>
      <c r="D931" t="s">
        <v>27</v>
      </c>
      <c r="E931" t="s">
        <v>177</v>
      </c>
      <c r="F931" t="s">
        <v>35</v>
      </c>
      <c r="G931">
        <v>25.31</v>
      </c>
      <c r="H931">
        <v>2</v>
      </c>
      <c r="I931">
        <v>2.5310000000000001</v>
      </c>
      <c r="J931" s="1">
        <f t="shared" si="14"/>
        <v>53.150999999999996</v>
      </c>
      <c r="K931">
        <v>43526</v>
      </c>
      <c r="L931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41</v>
      </c>
      <c r="C932" t="s">
        <v>42</v>
      </c>
      <c r="D932" t="s">
        <v>27</v>
      </c>
      <c r="E932" t="s">
        <v>177</v>
      </c>
      <c r="F932" t="s">
        <v>31</v>
      </c>
      <c r="G932">
        <v>99.92</v>
      </c>
      <c r="H932">
        <v>6</v>
      </c>
      <c r="I932">
        <v>29.975999999999999</v>
      </c>
      <c r="J932" s="1">
        <f t="shared" si="14"/>
        <v>629.49599999999998</v>
      </c>
      <c r="K932">
        <v>43548</v>
      </c>
      <c r="L93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45</v>
      </c>
      <c r="G933">
        <v>83.35</v>
      </c>
      <c r="H933">
        <v>2</v>
      </c>
      <c r="I933">
        <v>8.3350000000000009</v>
      </c>
      <c r="J933" s="1">
        <f t="shared" si="14"/>
        <v>175.035</v>
      </c>
      <c r="K933">
        <v>43498</v>
      </c>
      <c r="L933">
        <v>0.58680555555555558</v>
      </c>
      <c r="M933" t="s">
        <v>32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43</v>
      </c>
      <c r="G934">
        <v>74.44</v>
      </c>
      <c r="H934">
        <v>10</v>
      </c>
      <c r="I934">
        <v>37.22</v>
      </c>
      <c r="J934" s="1">
        <f t="shared" si="14"/>
        <v>781.62</v>
      </c>
      <c r="K934">
        <v>43523</v>
      </c>
      <c r="L934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177</v>
      </c>
      <c r="F935" t="s">
        <v>22</v>
      </c>
      <c r="G935">
        <v>64.08</v>
      </c>
      <c r="H935">
        <v>7</v>
      </c>
      <c r="I935">
        <v>22.428000000000001</v>
      </c>
      <c r="J935" s="1">
        <f t="shared" si="14"/>
        <v>470.988</v>
      </c>
      <c r="K935">
        <v>43485</v>
      </c>
      <c r="L935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41</v>
      </c>
      <c r="C936" t="s">
        <v>42</v>
      </c>
      <c r="D936" t="s">
        <v>27</v>
      </c>
      <c r="E936" t="s">
        <v>21</v>
      </c>
      <c r="F936" t="s">
        <v>31</v>
      </c>
      <c r="G936">
        <v>63.15</v>
      </c>
      <c r="H936">
        <v>6</v>
      </c>
      <c r="I936">
        <v>18.945</v>
      </c>
      <c r="J936" s="1">
        <f t="shared" si="14"/>
        <v>397.84499999999997</v>
      </c>
      <c r="K936">
        <v>43468</v>
      </c>
      <c r="L936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177</v>
      </c>
      <c r="F937" t="s">
        <v>31</v>
      </c>
      <c r="G937">
        <v>85.72</v>
      </c>
      <c r="H937">
        <v>3</v>
      </c>
      <c r="I937">
        <v>12.858000000000001</v>
      </c>
      <c r="J937" s="1">
        <f t="shared" si="14"/>
        <v>270.01799999999997</v>
      </c>
      <c r="K937">
        <v>43489</v>
      </c>
      <c r="L937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 s="1">
        <f t="shared" si="14"/>
        <v>579.8415</v>
      </c>
      <c r="K938">
        <v>43470</v>
      </c>
      <c r="L938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35</v>
      </c>
      <c r="G939">
        <v>89.48</v>
      </c>
      <c r="H939">
        <v>5</v>
      </c>
      <c r="I939">
        <v>22.37</v>
      </c>
      <c r="J939" s="1">
        <f t="shared" si="14"/>
        <v>469.77000000000004</v>
      </c>
      <c r="K939">
        <v>43554</v>
      </c>
      <c r="L939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 s="1">
        <f t="shared" si="14"/>
        <v>290.08349999999996</v>
      </c>
      <c r="K940">
        <v>43513</v>
      </c>
      <c r="L940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43</v>
      </c>
      <c r="G941">
        <v>57.29</v>
      </c>
      <c r="H941">
        <v>6</v>
      </c>
      <c r="I941">
        <v>17.187000000000001</v>
      </c>
      <c r="J941" s="1">
        <f t="shared" si="14"/>
        <v>360.92700000000002</v>
      </c>
      <c r="K941">
        <v>43545</v>
      </c>
      <c r="L941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177</v>
      </c>
      <c r="F942" t="s">
        <v>43</v>
      </c>
      <c r="G942">
        <v>66.52</v>
      </c>
      <c r="H942">
        <v>4</v>
      </c>
      <c r="I942">
        <v>13.304</v>
      </c>
      <c r="J942" s="1">
        <f t="shared" si="14"/>
        <v>279.38399999999996</v>
      </c>
      <c r="K942">
        <v>43526</v>
      </c>
      <c r="L94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177</v>
      </c>
      <c r="F943" t="s">
        <v>45</v>
      </c>
      <c r="G943">
        <v>99.82</v>
      </c>
      <c r="H943">
        <v>9</v>
      </c>
      <c r="I943">
        <v>44.918999999999997</v>
      </c>
      <c r="J943" s="1">
        <f t="shared" si="14"/>
        <v>943.29899999999986</v>
      </c>
      <c r="K943">
        <v>43551</v>
      </c>
      <c r="L943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31</v>
      </c>
      <c r="G944">
        <v>45.68</v>
      </c>
      <c r="H944">
        <v>10</v>
      </c>
      <c r="I944">
        <v>22.84</v>
      </c>
      <c r="J944" s="1">
        <f t="shared" si="14"/>
        <v>479.64</v>
      </c>
      <c r="K944">
        <v>43484</v>
      </c>
      <c r="L944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177</v>
      </c>
      <c r="F945" t="s">
        <v>22</v>
      </c>
      <c r="G945">
        <v>50.79</v>
      </c>
      <c r="H945">
        <v>5</v>
      </c>
      <c r="I945">
        <v>12.6975</v>
      </c>
      <c r="J945" s="1">
        <f t="shared" si="14"/>
        <v>266.64749999999998</v>
      </c>
      <c r="K945">
        <v>43515</v>
      </c>
      <c r="L945">
        <v>0.62013888888888891</v>
      </c>
      <c r="M945" t="s">
        <v>32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177</v>
      </c>
      <c r="F946" t="s">
        <v>22</v>
      </c>
      <c r="G946">
        <v>10.08</v>
      </c>
      <c r="H946">
        <v>7</v>
      </c>
      <c r="I946">
        <v>3.528</v>
      </c>
      <c r="J946" s="1">
        <f t="shared" si="14"/>
        <v>74.088000000000008</v>
      </c>
      <c r="K946">
        <v>43552</v>
      </c>
      <c r="L946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 s="1">
        <f t="shared" si="14"/>
        <v>690.01799999999992</v>
      </c>
      <c r="K947">
        <v>43470</v>
      </c>
      <c r="L947">
        <v>0.49374999999999997</v>
      </c>
      <c r="M947" t="s">
        <v>32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177</v>
      </c>
      <c r="F948" t="s">
        <v>28</v>
      </c>
      <c r="G948">
        <v>84.25</v>
      </c>
      <c r="H948">
        <v>2</v>
      </c>
      <c r="I948">
        <v>8.4250000000000007</v>
      </c>
      <c r="J948" s="1">
        <f t="shared" si="14"/>
        <v>176.92500000000001</v>
      </c>
      <c r="K948">
        <v>43550</v>
      </c>
      <c r="L948">
        <v>0.59236111111111112</v>
      </c>
      <c r="M948" t="s">
        <v>32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41</v>
      </c>
      <c r="C949" t="s">
        <v>42</v>
      </c>
      <c r="D949" t="s">
        <v>20</v>
      </c>
      <c r="E949" t="s">
        <v>177</v>
      </c>
      <c r="F949" t="s">
        <v>45</v>
      </c>
      <c r="G949">
        <v>53.78</v>
      </c>
      <c r="H949">
        <v>1</v>
      </c>
      <c r="I949">
        <v>2.6890000000000001</v>
      </c>
      <c r="J949" s="1">
        <f t="shared" si="14"/>
        <v>56.469000000000001</v>
      </c>
      <c r="K949">
        <v>43499</v>
      </c>
      <c r="L949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177</v>
      </c>
      <c r="F950" t="s">
        <v>31</v>
      </c>
      <c r="G950">
        <v>35.81</v>
      </c>
      <c r="H950">
        <v>5</v>
      </c>
      <c r="I950">
        <v>8.9525000000000006</v>
      </c>
      <c r="J950" s="1">
        <f t="shared" si="14"/>
        <v>188.0025</v>
      </c>
      <c r="K950">
        <v>43502</v>
      </c>
      <c r="L950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41</v>
      </c>
      <c r="C951" t="s">
        <v>42</v>
      </c>
      <c r="D951" t="s">
        <v>27</v>
      </c>
      <c r="E951" t="s">
        <v>21</v>
      </c>
      <c r="F951" t="s">
        <v>43</v>
      </c>
      <c r="G951">
        <v>26.43</v>
      </c>
      <c r="H951">
        <v>8</v>
      </c>
      <c r="I951">
        <v>10.571999999999999</v>
      </c>
      <c r="J951" s="1">
        <f t="shared" si="14"/>
        <v>222.012</v>
      </c>
      <c r="K951">
        <v>43520</v>
      </c>
      <c r="L951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41</v>
      </c>
      <c r="C952" t="s">
        <v>42</v>
      </c>
      <c r="D952" t="s">
        <v>20</v>
      </c>
      <c r="E952" t="s">
        <v>177</v>
      </c>
      <c r="F952" t="s">
        <v>22</v>
      </c>
      <c r="G952">
        <v>39.909999999999997</v>
      </c>
      <c r="H952">
        <v>3</v>
      </c>
      <c r="I952">
        <v>5.9865000000000004</v>
      </c>
      <c r="J952" s="1">
        <f t="shared" si="14"/>
        <v>125.7165</v>
      </c>
      <c r="K952">
        <v>43517</v>
      </c>
      <c r="L95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41</v>
      </c>
      <c r="C953" t="s">
        <v>42</v>
      </c>
      <c r="D953" t="s">
        <v>20</v>
      </c>
      <c r="E953" t="s">
        <v>21</v>
      </c>
      <c r="F953" t="s">
        <v>31</v>
      </c>
      <c r="G953">
        <v>21.9</v>
      </c>
      <c r="H953">
        <v>3</v>
      </c>
      <c r="I953">
        <v>3.2850000000000001</v>
      </c>
      <c r="J953" s="1">
        <f t="shared" si="14"/>
        <v>68.984999999999985</v>
      </c>
      <c r="K953">
        <v>43474</v>
      </c>
      <c r="L953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41</v>
      </c>
      <c r="C954" t="s">
        <v>42</v>
      </c>
      <c r="D954" t="s">
        <v>20</v>
      </c>
      <c r="E954" t="s">
        <v>21</v>
      </c>
      <c r="F954" t="s">
        <v>43</v>
      </c>
      <c r="G954">
        <v>62.85</v>
      </c>
      <c r="H954">
        <v>4</v>
      </c>
      <c r="I954">
        <v>12.57</v>
      </c>
      <c r="J954" s="1">
        <f t="shared" si="14"/>
        <v>263.97000000000003</v>
      </c>
      <c r="K954">
        <v>43521</v>
      </c>
      <c r="L954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43</v>
      </c>
      <c r="G955">
        <v>21.04</v>
      </c>
      <c r="H955">
        <v>4</v>
      </c>
      <c r="I955">
        <v>4.2080000000000002</v>
      </c>
      <c r="J955" s="1">
        <f t="shared" si="14"/>
        <v>88.367999999999995</v>
      </c>
      <c r="K955">
        <v>43478</v>
      </c>
      <c r="L955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41</v>
      </c>
      <c r="C956" t="s">
        <v>42</v>
      </c>
      <c r="D956" t="s">
        <v>20</v>
      </c>
      <c r="E956" t="s">
        <v>177</v>
      </c>
      <c r="F956" t="s">
        <v>31</v>
      </c>
      <c r="G956">
        <v>65.91</v>
      </c>
      <c r="H956">
        <v>6</v>
      </c>
      <c r="I956">
        <v>19.773</v>
      </c>
      <c r="J956" s="1">
        <f t="shared" si="14"/>
        <v>415.233</v>
      </c>
      <c r="K956">
        <v>43505</v>
      </c>
      <c r="L956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45</v>
      </c>
      <c r="G957">
        <v>42.57</v>
      </c>
      <c r="H957">
        <v>7</v>
      </c>
      <c r="I957">
        <v>14.8995</v>
      </c>
      <c r="J957" s="1">
        <f t="shared" si="14"/>
        <v>312.8895</v>
      </c>
      <c r="K957">
        <v>43471</v>
      </c>
      <c r="L957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177</v>
      </c>
      <c r="F958" t="s">
        <v>43</v>
      </c>
      <c r="G958">
        <v>50.49</v>
      </c>
      <c r="H958">
        <v>9</v>
      </c>
      <c r="I958">
        <v>22.720500000000001</v>
      </c>
      <c r="J958" s="1">
        <f t="shared" si="14"/>
        <v>477.13050000000004</v>
      </c>
      <c r="K958">
        <v>43475</v>
      </c>
      <c r="L958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41</v>
      </c>
      <c r="C959" t="s">
        <v>42</v>
      </c>
      <c r="D959" t="s">
        <v>27</v>
      </c>
      <c r="E959" t="s">
        <v>177</v>
      </c>
      <c r="F959" t="s">
        <v>28</v>
      </c>
      <c r="G959">
        <v>46.02</v>
      </c>
      <c r="H959">
        <v>6</v>
      </c>
      <c r="I959">
        <v>13.805999999999999</v>
      </c>
      <c r="J959" s="1">
        <f t="shared" si="14"/>
        <v>289.92599999999999</v>
      </c>
      <c r="K959">
        <v>43503</v>
      </c>
      <c r="L959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31</v>
      </c>
      <c r="G960">
        <v>15.8</v>
      </c>
      <c r="H960">
        <v>10</v>
      </c>
      <c r="I960">
        <v>7.9</v>
      </c>
      <c r="J960" s="1">
        <f t="shared" si="14"/>
        <v>165.9</v>
      </c>
      <c r="K960">
        <v>43474</v>
      </c>
      <c r="L960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43</v>
      </c>
      <c r="G961">
        <v>98.66</v>
      </c>
      <c r="H961">
        <v>9</v>
      </c>
      <c r="I961">
        <v>44.396999999999998</v>
      </c>
      <c r="J961" s="1">
        <f t="shared" si="14"/>
        <v>932.33699999999999</v>
      </c>
      <c r="K961">
        <v>43515</v>
      </c>
      <c r="L961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177</v>
      </c>
      <c r="F962" t="s">
        <v>45</v>
      </c>
      <c r="G962">
        <v>91.98</v>
      </c>
      <c r="H962">
        <v>1</v>
      </c>
      <c r="I962">
        <v>4.5990000000000002</v>
      </c>
      <c r="J962" s="1">
        <f t="shared" si="14"/>
        <v>96.579000000000008</v>
      </c>
      <c r="K962">
        <v>43542</v>
      </c>
      <c r="L96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177</v>
      </c>
      <c r="F963" t="s">
        <v>28</v>
      </c>
      <c r="G963">
        <v>20.89</v>
      </c>
      <c r="H963">
        <v>2</v>
      </c>
      <c r="I963">
        <v>2.089</v>
      </c>
      <c r="J963" s="1">
        <f t="shared" ref="J963:J1001" si="15">G963*H963+I963</f>
        <v>43.869</v>
      </c>
      <c r="K963">
        <v>43501</v>
      </c>
      <c r="L963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45</v>
      </c>
      <c r="G964">
        <v>15.5</v>
      </c>
      <c r="H964">
        <v>1</v>
      </c>
      <c r="I964">
        <v>0.77500000000000002</v>
      </c>
      <c r="J964" s="1">
        <f t="shared" si="15"/>
        <v>16.274999999999999</v>
      </c>
      <c r="K964">
        <v>43543</v>
      </c>
      <c r="L964">
        <v>0.64097222222222217</v>
      </c>
      <c r="M964" t="s">
        <v>32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177</v>
      </c>
      <c r="F965" t="s">
        <v>28</v>
      </c>
      <c r="G965">
        <v>96.82</v>
      </c>
      <c r="H965">
        <v>3</v>
      </c>
      <c r="I965">
        <v>14.523</v>
      </c>
      <c r="J965" s="1">
        <f t="shared" si="15"/>
        <v>304.983</v>
      </c>
      <c r="K965">
        <v>43554</v>
      </c>
      <c r="L965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41</v>
      </c>
      <c r="C966" t="s">
        <v>42</v>
      </c>
      <c r="D966" t="s">
        <v>27</v>
      </c>
      <c r="E966" t="s">
        <v>177</v>
      </c>
      <c r="F966" t="s">
        <v>43</v>
      </c>
      <c r="G966">
        <v>33.33</v>
      </c>
      <c r="H966">
        <v>2</v>
      </c>
      <c r="I966">
        <v>3.3330000000000002</v>
      </c>
      <c r="J966" s="1">
        <f t="shared" si="15"/>
        <v>69.992999999999995</v>
      </c>
      <c r="K966">
        <v>43491</v>
      </c>
      <c r="L966">
        <v>0.6118055555555556</v>
      </c>
      <c r="M966" t="s">
        <v>32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41</v>
      </c>
      <c r="C967" t="s">
        <v>42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 s="1">
        <f t="shared" si="15"/>
        <v>80.367000000000004</v>
      </c>
      <c r="K967">
        <v>43526</v>
      </c>
      <c r="L967">
        <v>0.76250000000000007</v>
      </c>
      <c r="M967" t="s">
        <v>32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31</v>
      </c>
      <c r="G968">
        <v>33.299999999999997</v>
      </c>
      <c r="H968">
        <v>9</v>
      </c>
      <c r="I968">
        <v>14.984999999999999</v>
      </c>
      <c r="J968" s="1">
        <f t="shared" si="15"/>
        <v>314.685</v>
      </c>
      <c r="K968">
        <v>43528</v>
      </c>
      <c r="L968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177</v>
      </c>
      <c r="F969" t="s">
        <v>31</v>
      </c>
      <c r="G969">
        <v>81.010000000000005</v>
      </c>
      <c r="H969">
        <v>3</v>
      </c>
      <c r="I969">
        <v>12.1515</v>
      </c>
      <c r="J969" s="1">
        <f t="shared" si="15"/>
        <v>255.18150000000003</v>
      </c>
      <c r="K969">
        <v>43478</v>
      </c>
      <c r="L969">
        <v>0.53819444444444442</v>
      </c>
      <c r="M969" t="s">
        <v>32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 s="1">
        <f t="shared" si="15"/>
        <v>49.77</v>
      </c>
      <c r="K970">
        <v>43549</v>
      </c>
      <c r="L970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41</v>
      </c>
      <c r="C971" t="s">
        <v>42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 s="1">
        <f t="shared" si="15"/>
        <v>181.07250000000002</v>
      </c>
      <c r="K971">
        <v>43535</v>
      </c>
      <c r="L971">
        <v>0.8222222222222223</v>
      </c>
      <c r="M971" t="s">
        <v>32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41</v>
      </c>
      <c r="C972" t="s">
        <v>42</v>
      </c>
      <c r="D972" t="s">
        <v>20</v>
      </c>
      <c r="E972" t="s">
        <v>21</v>
      </c>
      <c r="F972" t="s">
        <v>43</v>
      </c>
      <c r="G972">
        <v>84.63</v>
      </c>
      <c r="H972">
        <v>10</v>
      </c>
      <c r="I972">
        <v>42.314999999999998</v>
      </c>
      <c r="J972" s="1">
        <f t="shared" si="15"/>
        <v>888.61500000000001</v>
      </c>
      <c r="K972">
        <v>43466</v>
      </c>
      <c r="L972">
        <v>0.48333333333333334</v>
      </c>
      <c r="M972" t="s">
        <v>32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41</v>
      </c>
      <c r="C973" t="s">
        <v>42</v>
      </c>
      <c r="D973" t="s">
        <v>20</v>
      </c>
      <c r="E973" t="s">
        <v>177</v>
      </c>
      <c r="F973" t="s">
        <v>31</v>
      </c>
      <c r="G973">
        <v>36.909999999999997</v>
      </c>
      <c r="H973">
        <v>7</v>
      </c>
      <c r="I973">
        <v>12.9185</v>
      </c>
      <c r="J973" s="1">
        <f t="shared" si="15"/>
        <v>271.2885</v>
      </c>
      <c r="K973">
        <v>43506</v>
      </c>
      <c r="L973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41</v>
      </c>
      <c r="C974" t="s">
        <v>42</v>
      </c>
      <c r="D974" t="s">
        <v>27</v>
      </c>
      <c r="E974" t="s">
        <v>177</v>
      </c>
      <c r="F974" t="s">
        <v>28</v>
      </c>
      <c r="G974">
        <v>87.08</v>
      </c>
      <c r="H974">
        <v>7</v>
      </c>
      <c r="I974">
        <v>30.478000000000002</v>
      </c>
      <c r="J974" s="1">
        <f t="shared" si="15"/>
        <v>640.0379999999999</v>
      </c>
      <c r="K974">
        <v>43491</v>
      </c>
      <c r="L974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177</v>
      </c>
      <c r="F975" t="s">
        <v>31</v>
      </c>
      <c r="G975">
        <v>80.08</v>
      </c>
      <c r="H975">
        <v>3</v>
      </c>
      <c r="I975">
        <v>12.012</v>
      </c>
      <c r="J975" s="1">
        <f t="shared" si="15"/>
        <v>252.25200000000001</v>
      </c>
      <c r="K975">
        <v>43507</v>
      </c>
      <c r="L975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177</v>
      </c>
      <c r="F976" t="s">
        <v>45</v>
      </c>
      <c r="G976">
        <v>86.13</v>
      </c>
      <c r="H976">
        <v>2</v>
      </c>
      <c r="I976">
        <v>8.6129999999999995</v>
      </c>
      <c r="J976" s="1">
        <f t="shared" si="15"/>
        <v>180.87299999999999</v>
      </c>
      <c r="K976">
        <v>43503</v>
      </c>
      <c r="L976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41</v>
      </c>
      <c r="C977" t="s">
        <v>42</v>
      </c>
      <c r="D977" t="s">
        <v>20</v>
      </c>
      <c r="E977" t="s">
        <v>177</v>
      </c>
      <c r="F977" t="s">
        <v>45</v>
      </c>
      <c r="G977">
        <v>49.92</v>
      </c>
      <c r="H977">
        <v>2</v>
      </c>
      <c r="I977">
        <v>4.992</v>
      </c>
      <c r="J977" s="1">
        <f t="shared" si="15"/>
        <v>104.83200000000001</v>
      </c>
      <c r="K977">
        <v>43530</v>
      </c>
      <c r="L977">
        <v>0.49652777777777773</v>
      </c>
      <c r="M977" t="s">
        <v>32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43</v>
      </c>
      <c r="G978">
        <v>74.66</v>
      </c>
      <c r="H978">
        <v>4</v>
      </c>
      <c r="I978">
        <v>14.932</v>
      </c>
      <c r="J978" s="1">
        <f t="shared" si="15"/>
        <v>313.572</v>
      </c>
      <c r="K978">
        <v>43528</v>
      </c>
      <c r="L978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41</v>
      </c>
      <c r="C979" t="s">
        <v>42</v>
      </c>
      <c r="D979" t="s">
        <v>20</v>
      </c>
      <c r="E979" t="s">
        <v>177</v>
      </c>
      <c r="F979" t="s">
        <v>43</v>
      </c>
      <c r="G979">
        <v>26.6</v>
      </c>
      <c r="H979">
        <v>6</v>
      </c>
      <c r="I979">
        <v>7.98</v>
      </c>
      <c r="J979" s="1">
        <f t="shared" si="15"/>
        <v>167.58</v>
      </c>
      <c r="K979">
        <v>43522</v>
      </c>
      <c r="L979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41</v>
      </c>
      <c r="C980" t="s">
        <v>42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 s="1">
        <f t="shared" si="15"/>
        <v>26.7225</v>
      </c>
      <c r="K980">
        <v>43534</v>
      </c>
      <c r="L980">
        <v>0.75694444444444453</v>
      </c>
      <c r="M980" t="s">
        <v>32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41</v>
      </c>
      <c r="C981" t="s">
        <v>42</v>
      </c>
      <c r="D981" t="s">
        <v>27</v>
      </c>
      <c r="E981" t="s">
        <v>21</v>
      </c>
      <c r="F981" t="s">
        <v>43</v>
      </c>
      <c r="G981">
        <v>67.77</v>
      </c>
      <c r="H981">
        <v>1</v>
      </c>
      <c r="I981">
        <v>3.3885000000000001</v>
      </c>
      <c r="J981" s="1">
        <f t="shared" si="15"/>
        <v>71.158499999999989</v>
      </c>
      <c r="K981">
        <v>43500</v>
      </c>
      <c r="L981">
        <v>0.86319444444444438</v>
      </c>
      <c r="M981" t="s">
        <v>32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177</v>
      </c>
      <c r="F982" t="s">
        <v>43</v>
      </c>
      <c r="G982">
        <v>59.59</v>
      </c>
      <c r="H982">
        <v>4</v>
      </c>
      <c r="I982">
        <v>11.917999999999999</v>
      </c>
      <c r="J982" s="1">
        <f t="shared" si="15"/>
        <v>250.27800000000002</v>
      </c>
      <c r="K982">
        <v>43484</v>
      </c>
      <c r="L98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177</v>
      </c>
      <c r="F983" t="s">
        <v>22</v>
      </c>
      <c r="G983">
        <v>58.15</v>
      </c>
      <c r="H983">
        <v>4</v>
      </c>
      <c r="I983">
        <v>11.63</v>
      </c>
      <c r="J983" s="1">
        <f t="shared" si="15"/>
        <v>244.23</v>
      </c>
      <c r="K983">
        <v>43488</v>
      </c>
      <c r="L983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35</v>
      </c>
      <c r="G984">
        <v>97.48</v>
      </c>
      <c r="H984">
        <v>9</v>
      </c>
      <c r="I984">
        <v>43.866</v>
      </c>
      <c r="J984" s="1">
        <f t="shared" si="15"/>
        <v>921.18600000000004</v>
      </c>
      <c r="K984">
        <v>43538</v>
      </c>
      <c r="L984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177</v>
      </c>
      <c r="F985" t="s">
        <v>22</v>
      </c>
      <c r="G985">
        <v>99.96</v>
      </c>
      <c r="H985">
        <v>7</v>
      </c>
      <c r="I985">
        <v>34.985999999999997</v>
      </c>
      <c r="J985" s="1">
        <f t="shared" si="15"/>
        <v>734.7059999999999</v>
      </c>
      <c r="K985">
        <v>43488</v>
      </c>
      <c r="L985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177</v>
      </c>
      <c r="F986" t="s">
        <v>28</v>
      </c>
      <c r="G986">
        <v>96.37</v>
      </c>
      <c r="H986">
        <v>7</v>
      </c>
      <c r="I986">
        <v>33.729500000000002</v>
      </c>
      <c r="J986" s="1">
        <f t="shared" si="15"/>
        <v>708.31950000000006</v>
      </c>
      <c r="K986">
        <v>43474</v>
      </c>
      <c r="L986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41</v>
      </c>
      <c r="C987" t="s">
        <v>42</v>
      </c>
      <c r="D987" t="s">
        <v>27</v>
      </c>
      <c r="E987" t="s">
        <v>21</v>
      </c>
      <c r="F987" t="s">
        <v>45</v>
      </c>
      <c r="G987">
        <v>63.71</v>
      </c>
      <c r="H987">
        <v>5</v>
      </c>
      <c r="I987">
        <v>15.9275</v>
      </c>
      <c r="J987" s="1">
        <f t="shared" si="15"/>
        <v>334.47750000000002</v>
      </c>
      <c r="K987">
        <v>43503</v>
      </c>
      <c r="L987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41</v>
      </c>
      <c r="C988" t="s">
        <v>42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 s="1">
        <f t="shared" si="15"/>
        <v>30.995999999999999</v>
      </c>
      <c r="K988">
        <v>43514</v>
      </c>
      <c r="L988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41</v>
      </c>
      <c r="C989" t="s">
        <v>42</v>
      </c>
      <c r="D989" t="s">
        <v>20</v>
      </c>
      <c r="E989" t="s">
        <v>177</v>
      </c>
      <c r="F989" t="s">
        <v>22</v>
      </c>
      <c r="G989">
        <v>62</v>
      </c>
      <c r="H989">
        <v>8</v>
      </c>
      <c r="I989">
        <v>24.8</v>
      </c>
      <c r="J989" s="1">
        <f t="shared" si="15"/>
        <v>520.79999999999995</v>
      </c>
      <c r="K989">
        <v>43468</v>
      </c>
      <c r="L989">
        <v>0.79722222222222217</v>
      </c>
      <c r="M989" t="s">
        <v>32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177</v>
      </c>
      <c r="F990" t="s">
        <v>28</v>
      </c>
      <c r="G990">
        <v>82.34</v>
      </c>
      <c r="H990">
        <v>10</v>
      </c>
      <c r="I990">
        <v>41.17</v>
      </c>
      <c r="J990" s="1">
        <f t="shared" si="15"/>
        <v>864.57</v>
      </c>
      <c r="K990">
        <v>43553</v>
      </c>
      <c r="L990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41</v>
      </c>
      <c r="C991" t="s">
        <v>42</v>
      </c>
      <c r="D991" t="s">
        <v>20</v>
      </c>
      <c r="E991" t="s">
        <v>177</v>
      </c>
      <c r="F991" t="s">
        <v>22</v>
      </c>
      <c r="G991">
        <v>75.37</v>
      </c>
      <c r="H991">
        <v>8</v>
      </c>
      <c r="I991">
        <v>30.148</v>
      </c>
      <c r="J991" s="1">
        <f t="shared" si="15"/>
        <v>633.10800000000006</v>
      </c>
      <c r="K991">
        <v>43493</v>
      </c>
      <c r="L991">
        <v>0.65694444444444444</v>
      </c>
      <c r="M991" t="s">
        <v>32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43</v>
      </c>
      <c r="G992">
        <v>56.56</v>
      </c>
      <c r="H992">
        <v>5</v>
      </c>
      <c r="I992">
        <v>14.14</v>
      </c>
      <c r="J992" s="1">
        <f t="shared" si="15"/>
        <v>296.94</v>
      </c>
      <c r="K992">
        <v>43546</v>
      </c>
      <c r="L992">
        <v>0.79583333333333339</v>
      </c>
      <c r="M992" t="s">
        <v>32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41</v>
      </c>
      <c r="C993" t="s">
        <v>42</v>
      </c>
      <c r="D993" t="s">
        <v>27</v>
      </c>
      <c r="E993" t="s">
        <v>21</v>
      </c>
      <c r="F993" t="s">
        <v>35</v>
      </c>
      <c r="G993">
        <v>76.599999999999994</v>
      </c>
      <c r="H993">
        <v>10</v>
      </c>
      <c r="I993">
        <v>38.299999999999997</v>
      </c>
      <c r="J993" s="1">
        <f t="shared" si="15"/>
        <v>804.3</v>
      </c>
      <c r="K993">
        <v>43489</v>
      </c>
      <c r="L993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177</v>
      </c>
      <c r="F994" t="s">
        <v>28</v>
      </c>
      <c r="G994">
        <v>58.03</v>
      </c>
      <c r="H994">
        <v>2</v>
      </c>
      <c r="I994">
        <v>5.8029999999999999</v>
      </c>
      <c r="J994" s="1">
        <f t="shared" si="15"/>
        <v>121.863</v>
      </c>
      <c r="K994">
        <v>43534</v>
      </c>
      <c r="L994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41</v>
      </c>
      <c r="C995" t="s">
        <v>42</v>
      </c>
      <c r="D995" t="s">
        <v>27</v>
      </c>
      <c r="E995" t="s">
        <v>177</v>
      </c>
      <c r="F995" t="s">
        <v>45</v>
      </c>
      <c r="G995">
        <v>17.489999999999998</v>
      </c>
      <c r="H995">
        <v>10</v>
      </c>
      <c r="I995">
        <v>8.7449999999999992</v>
      </c>
      <c r="J995" s="1">
        <f t="shared" si="15"/>
        <v>183.64499999999998</v>
      </c>
      <c r="K995">
        <v>43518</v>
      </c>
      <c r="L995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 s="1">
        <f t="shared" si="15"/>
        <v>63.997500000000002</v>
      </c>
      <c r="K996">
        <v>43514</v>
      </c>
      <c r="L996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177</v>
      </c>
      <c r="F997" t="s">
        <v>22</v>
      </c>
      <c r="G997">
        <v>40.35</v>
      </c>
      <c r="H997">
        <v>1</v>
      </c>
      <c r="I997">
        <v>2.0175000000000001</v>
      </c>
      <c r="J997" s="1">
        <f t="shared" si="15"/>
        <v>42.3675</v>
      </c>
      <c r="K997">
        <v>43494</v>
      </c>
      <c r="L997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41</v>
      </c>
      <c r="C998" t="s">
        <v>42</v>
      </c>
      <c r="D998" t="s">
        <v>27</v>
      </c>
      <c r="E998" t="s">
        <v>21</v>
      </c>
      <c r="F998" t="s">
        <v>31</v>
      </c>
      <c r="G998">
        <v>97.38</v>
      </c>
      <c r="H998">
        <v>10</v>
      </c>
      <c r="I998">
        <v>48.69</v>
      </c>
      <c r="J998" s="1">
        <f t="shared" si="15"/>
        <v>1022.49</v>
      </c>
      <c r="K998">
        <v>43526</v>
      </c>
      <c r="L998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177</v>
      </c>
      <c r="F999" t="s">
        <v>43</v>
      </c>
      <c r="G999">
        <v>31.84</v>
      </c>
      <c r="H999">
        <v>1</v>
      </c>
      <c r="I999">
        <v>1.5920000000000001</v>
      </c>
      <c r="J999" s="1">
        <f t="shared" si="15"/>
        <v>33.432000000000002</v>
      </c>
      <c r="K999">
        <v>43505</v>
      </c>
      <c r="L999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177</v>
      </c>
      <c r="F1000" t="s">
        <v>31</v>
      </c>
      <c r="G1000">
        <v>65.819999999999993</v>
      </c>
      <c r="H1000">
        <v>1</v>
      </c>
      <c r="I1000">
        <v>3.2909999999999999</v>
      </c>
      <c r="J1000" s="1">
        <f t="shared" si="15"/>
        <v>69.11099999999999</v>
      </c>
      <c r="K1000">
        <v>43518</v>
      </c>
      <c r="L1000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45</v>
      </c>
      <c r="G1001">
        <v>88.34</v>
      </c>
      <c r="H1001">
        <v>7</v>
      </c>
      <c r="I1001">
        <v>30.919</v>
      </c>
      <c r="J1001" s="1">
        <f t="shared" si="15"/>
        <v>649.29899999999998</v>
      </c>
      <c r="K1001">
        <v>43514</v>
      </c>
      <c r="L1001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311A-DA68-4CFE-8728-171014536187}">
  <dimension ref="C1:Q30"/>
  <sheetViews>
    <sheetView topLeftCell="A13" workbookViewId="0">
      <selection activeCell="C23" sqref="C23:E30"/>
    </sheetView>
  </sheetViews>
  <sheetFormatPr defaultRowHeight="13.8" x14ac:dyDescent="0.25"/>
  <cols>
    <col min="3" max="3" width="19" bestFit="1" customWidth="1"/>
    <col min="4" max="4" width="11.8984375" bestFit="1" customWidth="1"/>
    <col min="5" max="5" width="10.8984375" bestFit="1" customWidth="1"/>
    <col min="6" max="6" width="19" bestFit="1" customWidth="1"/>
    <col min="7" max="7" width="16.296875" bestFit="1" customWidth="1"/>
    <col min="8" max="8" width="12.3984375" bestFit="1" customWidth="1"/>
  </cols>
  <sheetData>
    <row r="1" spans="3:17" ht="19.8" customHeight="1" thickBot="1" x14ac:dyDescent="0.3"/>
    <row r="2" spans="3:17" x14ac:dyDescent="0.25"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3:17" ht="36" x14ac:dyDescent="0.8">
      <c r="E3" s="8"/>
      <c r="F3" s="9"/>
      <c r="G3" s="9"/>
      <c r="H3" s="9"/>
      <c r="I3" s="10" t="s">
        <v>1064</v>
      </c>
      <c r="J3" s="9"/>
      <c r="K3" s="9"/>
      <c r="L3" s="9"/>
      <c r="M3" s="9"/>
      <c r="N3" s="9"/>
      <c r="O3" s="9"/>
      <c r="P3" s="9"/>
      <c r="Q3" s="11"/>
    </row>
    <row r="4" spans="3:17" ht="14.4" thickBot="1" x14ac:dyDescent="0.3"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7" spans="3:17" x14ac:dyDescent="0.25">
      <c r="F7" t="s">
        <v>1065</v>
      </c>
      <c r="I7" t="s">
        <v>1066</v>
      </c>
      <c r="L7" t="s">
        <v>1067</v>
      </c>
      <c r="N7" t="s">
        <v>1068</v>
      </c>
      <c r="P7" t="s">
        <v>1069</v>
      </c>
    </row>
    <row r="8" spans="3:17" x14ac:dyDescent="0.25">
      <c r="F8">
        <f>SUM(supermarket_sales!J:J)</f>
        <v>322966.74900000007</v>
      </c>
      <c r="I8">
        <f>AVERAGE(supermarket_sales!J:J)</f>
        <v>322.96674900000005</v>
      </c>
      <c r="L8">
        <f>MAX(supermarket_sales!J:J)</f>
        <v>1042.6500000000001</v>
      </c>
      <c r="N8">
        <f>MIN(supermarket_sales!J:J)</f>
        <v>10.6785</v>
      </c>
      <c r="P8">
        <f>COUNT(supermarket_sales!H:H)</f>
        <v>1000</v>
      </c>
    </row>
    <row r="11" spans="3:17" x14ac:dyDescent="0.25">
      <c r="C11" t="s">
        <v>1071</v>
      </c>
      <c r="D11" t="s">
        <v>1065</v>
      </c>
      <c r="F11" s="15"/>
      <c r="G11" s="16"/>
      <c r="H11" s="17"/>
    </row>
    <row r="12" spans="3:17" x14ac:dyDescent="0.25">
      <c r="C12" t="s">
        <v>18</v>
      </c>
      <c r="D12">
        <v>106200.37050000011</v>
      </c>
      <c r="F12" s="18"/>
      <c r="G12" s="19"/>
      <c r="H12" s="20"/>
    </row>
    <row r="13" spans="3:17" x14ac:dyDescent="0.25">
      <c r="C13" t="s">
        <v>41</v>
      </c>
      <c r="D13">
        <v>106197.67199999996</v>
      </c>
      <c r="F13" s="18"/>
      <c r="G13" s="19"/>
      <c r="H13" s="20"/>
    </row>
    <row r="14" spans="3:17" x14ac:dyDescent="0.25">
      <c r="C14" t="s">
        <v>25</v>
      </c>
      <c r="D14">
        <v>110568.70649999994</v>
      </c>
      <c r="F14" s="18"/>
      <c r="G14" s="19"/>
      <c r="H14" s="20"/>
    </row>
    <row r="15" spans="3:17" x14ac:dyDescent="0.25">
      <c r="C15" t="s">
        <v>1070</v>
      </c>
      <c r="D15">
        <v>322966.74900000001</v>
      </c>
      <c r="F15" s="18"/>
      <c r="G15" s="19"/>
      <c r="H15" s="20"/>
    </row>
    <row r="16" spans="3:17" x14ac:dyDescent="0.25">
      <c r="F16" s="18"/>
      <c r="G16" s="19"/>
      <c r="H16" s="20"/>
    </row>
    <row r="17" spans="3:8" x14ac:dyDescent="0.25">
      <c r="C17" t="s">
        <v>4</v>
      </c>
      <c r="D17" t="s">
        <v>1072</v>
      </c>
      <c r="F17" s="18"/>
      <c r="G17" s="19"/>
      <c r="H17" s="20"/>
    </row>
    <row r="18" spans="3:8" x14ac:dyDescent="0.25">
      <c r="C18" t="s">
        <v>21</v>
      </c>
      <c r="D18">
        <v>0.57099999999999995</v>
      </c>
      <c r="F18" s="18"/>
      <c r="G18" s="19"/>
      <c r="H18" s="20"/>
    </row>
    <row r="19" spans="3:8" x14ac:dyDescent="0.25">
      <c r="C19" t="s">
        <v>177</v>
      </c>
      <c r="D19">
        <v>0.42899999999999999</v>
      </c>
      <c r="F19" s="18"/>
      <c r="G19" s="19"/>
      <c r="H19" s="20"/>
    </row>
    <row r="20" spans="3:8" x14ac:dyDescent="0.25">
      <c r="C20" t="s">
        <v>1070</v>
      </c>
      <c r="D20">
        <v>1</v>
      </c>
      <c r="F20" s="18"/>
      <c r="G20" s="19"/>
      <c r="H20" s="20"/>
    </row>
    <row r="21" spans="3:8" x14ac:dyDescent="0.25">
      <c r="F21" s="18"/>
      <c r="G21" s="19"/>
      <c r="H21" s="20"/>
    </row>
    <row r="22" spans="3:8" x14ac:dyDescent="0.25">
      <c r="F22" s="18"/>
      <c r="G22" s="19"/>
      <c r="H22" s="20"/>
    </row>
    <row r="23" spans="3:8" x14ac:dyDescent="0.25">
      <c r="C23" t="s">
        <v>1073</v>
      </c>
      <c r="D23" t="s">
        <v>1072</v>
      </c>
      <c r="E23" t="s">
        <v>1065</v>
      </c>
      <c r="F23" s="18"/>
      <c r="G23" s="19"/>
      <c r="H23" s="20"/>
    </row>
    <row r="24" spans="3:8" x14ac:dyDescent="0.25">
      <c r="C24" t="s">
        <v>28</v>
      </c>
      <c r="D24">
        <v>170</v>
      </c>
      <c r="E24">
        <v>54337.531499999997</v>
      </c>
      <c r="F24" s="18"/>
      <c r="G24" s="19"/>
      <c r="H24" s="20"/>
    </row>
    <row r="25" spans="3:8" x14ac:dyDescent="0.25">
      <c r="C25" t="s">
        <v>45</v>
      </c>
      <c r="D25">
        <v>178</v>
      </c>
      <c r="E25">
        <v>54305.894999999997</v>
      </c>
      <c r="F25" s="18"/>
      <c r="G25" s="19"/>
      <c r="H25" s="20"/>
    </row>
    <row r="26" spans="3:8" x14ac:dyDescent="0.25">
      <c r="C26" t="s">
        <v>43</v>
      </c>
      <c r="D26">
        <v>174</v>
      </c>
      <c r="E26">
        <v>56144.844000000005</v>
      </c>
      <c r="F26" s="18"/>
      <c r="G26" s="19"/>
      <c r="H26" s="20"/>
    </row>
    <row r="27" spans="3:8" x14ac:dyDescent="0.25">
      <c r="C27" t="s">
        <v>22</v>
      </c>
      <c r="D27">
        <v>152</v>
      </c>
      <c r="E27">
        <v>49193.739000000016</v>
      </c>
      <c r="F27" s="18"/>
      <c r="G27" s="19"/>
      <c r="H27" s="20"/>
    </row>
    <row r="28" spans="3:8" x14ac:dyDescent="0.25">
      <c r="C28" t="s">
        <v>31</v>
      </c>
      <c r="D28">
        <v>160</v>
      </c>
      <c r="E28">
        <v>53861.913000000008</v>
      </c>
      <c r="F28" s="21"/>
      <c r="G28" s="22"/>
      <c r="H28" s="23"/>
    </row>
    <row r="29" spans="3:8" x14ac:dyDescent="0.25">
      <c r="C29" t="s">
        <v>35</v>
      </c>
      <c r="D29">
        <v>166</v>
      </c>
      <c r="E29">
        <v>55122.826499999996</v>
      </c>
    </row>
    <row r="30" spans="3:8" x14ac:dyDescent="0.25">
      <c r="C30" t="s">
        <v>1070</v>
      </c>
      <c r="D30">
        <v>1000</v>
      </c>
      <c r="E30">
        <v>322966.74899999995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94A7-8DA2-43C0-B41F-FBAB154D50FA}">
  <dimension ref="E1:P20"/>
  <sheetViews>
    <sheetView showGridLines="0" tabSelected="1" topLeftCell="B1" workbookViewId="0">
      <selection activeCell="E8" sqref="E8"/>
    </sheetView>
  </sheetViews>
  <sheetFormatPr defaultRowHeight="13.8" x14ac:dyDescent="0.25"/>
  <cols>
    <col min="5" max="5" width="12.09765625" customWidth="1"/>
    <col min="6" max="6" width="13.09765625" customWidth="1"/>
    <col min="7" max="7" width="11.59765625" customWidth="1"/>
    <col min="8" max="8" width="19" customWidth="1"/>
    <col min="9" max="9" width="9.796875" bestFit="1" customWidth="1"/>
    <col min="10" max="10" width="10.8984375" bestFit="1" customWidth="1"/>
    <col min="11" max="11" width="11.5" bestFit="1" customWidth="1"/>
  </cols>
  <sheetData>
    <row r="1" spans="5:16" ht="19.8" customHeight="1" thickBot="1" x14ac:dyDescent="0.3"/>
    <row r="2" spans="5:16" x14ac:dyDescent="0.25"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5:16" ht="39.6" x14ac:dyDescent="0.9">
      <c r="E3" s="8"/>
      <c r="F3" s="9"/>
      <c r="G3" s="9"/>
      <c r="H3" s="10"/>
      <c r="I3" s="47" t="s">
        <v>1064</v>
      </c>
      <c r="J3" s="9"/>
      <c r="K3" s="9"/>
      <c r="L3" s="9"/>
      <c r="M3" s="9"/>
      <c r="N3" s="9"/>
      <c r="O3" s="9"/>
      <c r="P3" s="11"/>
    </row>
    <row r="4" spans="5:16" ht="14.4" thickBot="1" x14ac:dyDescent="0.3"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6" spans="5:16" ht="14.4" thickBot="1" x14ac:dyDescent="0.3"/>
    <row r="7" spans="5:16" x14ac:dyDescent="0.25">
      <c r="E7" s="24" t="s">
        <v>1065</v>
      </c>
      <c r="G7" s="24" t="s">
        <v>1066</v>
      </c>
      <c r="I7" s="24" t="s">
        <v>1067</v>
      </c>
      <c r="K7" s="24" t="s">
        <v>1068</v>
      </c>
      <c r="M7" s="24" t="s">
        <v>1069</v>
      </c>
    </row>
    <row r="8" spans="5:16" ht="14.4" thickBot="1" x14ac:dyDescent="0.3">
      <c r="E8" s="25">
        <v>322966.74900000007</v>
      </c>
      <c r="G8" s="25">
        <f>AVERAGE(supermarket_sales!J:J)</f>
        <v>322.96674900000005</v>
      </c>
      <c r="I8" s="25">
        <f>MAX(supermarket_sales!J:J)</f>
        <v>1042.6500000000001</v>
      </c>
      <c r="K8" s="25">
        <f>MIN(supermarket_sales!J:J)</f>
        <v>10.6785</v>
      </c>
      <c r="M8" s="25">
        <f>COUNT(supermarket_sales!H:H)</f>
        <v>1000</v>
      </c>
    </row>
    <row r="10" spans="5:16" ht="14.4" thickBot="1" x14ac:dyDescent="0.3"/>
    <row r="11" spans="5:16" x14ac:dyDescent="0.25">
      <c r="E11" s="26" t="s">
        <v>1071</v>
      </c>
      <c r="F11" s="27" t="s">
        <v>1065</v>
      </c>
      <c r="G11" s="28"/>
      <c r="H11" s="26" t="s">
        <v>1073</v>
      </c>
      <c r="I11" s="29" t="s">
        <v>1072</v>
      </c>
      <c r="J11" s="30" t="s">
        <v>1065</v>
      </c>
    </row>
    <row r="12" spans="5:16" x14ac:dyDescent="0.25">
      <c r="E12" s="31" t="s">
        <v>18</v>
      </c>
      <c r="F12" s="32">
        <v>106200.3705</v>
      </c>
      <c r="G12" s="28"/>
      <c r="H12" s="31" t="s">
        <v>28</v>
      </c>
      <c r="I12" s="33">
        <v>170</v>
      </c>
      <c r="J12" s="34">
        <v>54337.531499999997</v>
      </c>
    </row>
    <row r="13" spans="5:16" x14ac:dyDescent="0.25">
      <c r="E13" s="31" t="s">
        <v>41</v>
      </c>
      <c r="F13" s="32">
        <v>106197.67200000001</v>
      </c>
      <c r="G13" s="28"/>
      <c r="H13" s="31" t="s">
        <v>45</v>
      </c>
      <c r="I13" s="33">
        <v>178</v>
      </c>
      <c r="J13" s="34">
        <v>54305.894999999997</v>
      </c>
    </row>
    <row r="14" spans="5:16" x14ac:dyDescent="0.25">
      <c r="E14" s="31" t="s">
        <v>25</v>
      </c>
      <c r="F14" s="32">
        <v>110568.7065</v>
      </c>
      <c r="G14" s="28"/>
      <c r="H14" s="31" t="s">
        <v>43</v>
      </c>
      <c r="I14" s="33">
        <v>174</v>
      </c>
      <c r="J14" s="34">
        <v>56144.843999999997</v>
      </c>
    </row>
    <row r="15" spans="5:16" ht="14.4" thickBot="1" x14ac:dyDescent="0.3">
      <c r="E15" s="35" t="s">
        <v>1070</v>
      </c>
      <c r="F15" s="36">
        <v>322966.74900000001</v>
      </c>
      <c r="G15" s="28"/>
      <c r="H15" s="37" t="s">
        <v>22</v>
      </c>
      <c r="I15" s="38">
        <v>152</v>
      </c>
      <c r="J15" s="39">
        <v>49193.739000000001</v>
      </c>
    </row>
    <row r="16" spans="5:16" ht="14.4" thickBot="1" x14ac:dyDescent="0.3">
      <c r="E16" s="28"/>
      <c r="F16" s="28"/>
      <c r="G16" s="28"/>
      <c r="H16" s="40" t="s">
        <v>31</v>
      </c>
      <c r="I16" s="41">
        <v>160</v>
      </c>
      <c r="J16" s="42">
        <v>53861.913</v>
      </c>
    </row>
    <row r="17" spans="5:10" x14ac:dyDescent="0.25">
      <c r="E17" s="26" t="s">
        <v>4</v>
      </c>
      <c r="F17" s="27" t="s">
        <v>1072</v>
      </c>
      <c r="G17" s="28"/>
      <c r="H17" s="31" t="s">
        <v>35</v>
      </c>
      <c r="I17" s="33">
        <v>166</v>
      </c>
      <c r="J17" s="34">
        <v>55122.826500000003</v>
      </c>
    </row>
    <row r="18" spans="5:10" ht="14.4" thickBot="1" x14ac:dyDescent="0.3">
      <c r="E18" s="31" t="s">
        <v>21</v>
      </c>
      <c r="F18" s="43">
        <v>0.57099999999999995</v>
      </c>
      <c r="G18" s="28"/>
      <c r="H18" s="35" t="s">
        <v>1070</v>
      </c>
      <c r="I18" s="44">
        <f>SUM(I12:I17)</f>
        <v>1000</v>
      </c>
      <c r="J18" s="45">
        <f>SUM(J12:J17)</f>
        <v>322966.74900000001</v>
      </c>
    </row>
    <row r="19" spans="5:10" x14ac:dyDescent="0.25">
      <c r="E19" s="31" t="s">
        <v>177</v>
      </c>
      <c r="F19" s="43">
        <v>0.42899999999999999</v>
      </c>
      <c r="G19" s="28"/>
      <c r="H19" s="28"/>
      <c r="I19" s="28"/>
      <c r="J19" s="28"/>
    </row>
    <row r="20" spans="5:10" ht="14.4" thickBot="1" x14ac:dyDescent="0.3">
      <c r="E20" s="35" t="s">
        <v>1070</v>
      </c>
      <c r="F20" s="46">
        <v>1</v>
      </c>
      <c r="G20" s="28"/>
      <c r="H20" s="28"/>
      <c r="I20" s="28"/>
      <c r="J20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supermarket_sales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Essam</dc:creator>
  <cp:lastModifiedBy>Rasha Abu Rkab</cp:lastModifiedBy>
  <dcterms:created xsi:type="dcterms:W3CDTF">2024-07-21T21:48:34Z</dcterms:created>
  <dcterms:modified xsi:type="dcterms:W3CDTF">2025-03-04T14:04:11Z</dcterms:modified>
</cp:coreProperties>
</file>