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ashe\OneDrive\Desktop\12 Power BI Projects - Comprehensive\05 KPI PDPL Agents\"/>
    </mc:Choice>
  </mc:AlternateContent>
  <xr:revisionPtr revIDLastSave="0" documentId="13_ncr:1_{F728D974-B834-4F36-96A3-C0CC03542B37}" xr6:coauthVersionLast="47" xr6:coauthVersionMax="47" xr10:uidLastSave="{00000000-0000-0000-0000-000000000000}"/>
  <bookViews>
    <workbookView xWindow="-120" yWindow="-120" windowWidth="24240" windowHeight="13020" activeTab="7" xr2:uid="{3717B8AD-F4AF-462F-911A-CAFC3568614B}"/>
  </bookViews>
  <sheets>
    <sheet name="NOV" sheetId="1" r:id="rId1"/>
    <sheet name="DEC" sheetId="2" r:id="rId2"/>
    <sheet name="JAN" sheetId="5" r:id="rId3"/>
    <sheet name="Dec Kpi total sheet" sheetId="6" r:id="rId4"/>
    <sheet name="Nov kpi sheet" sheetId="7" r:id="rId5"/>
    <sheet name="Total" sheetId="8" r:id="rId6"/>
    <sheet name="Jan KPI total sheet" sheetId="9" r:id="rId7"/>
    <sheet name="Pivot Table" sheetId="10" r:id="rId8"/>
  </sheets>
  <calcPr calcId="191029"/>
  <pivotCaches>
    <pivotCache cacheId="5" r:id="rId9"/>
    <pivotCache cacheId="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C4" i="8"/>
  <c r="B4" i="8"/>
  <c r="C7" i="10"/>
  <c r="B7" i="10"/>
  <c r="E7" i="10" s="1"/>
  <c r="D6" i="10"/>
  <c r="E6" i="10" s="1"/>
  <c r="C6" i="10"/>
  <c r="B6" i="10"/>
  <c r="D5" i="10"/>
  <c r="E5" i="10" s="1"/>
  <c r="C5" i="10"/>
  <c r="B5" i="10"/>
  <c r="D4" i="10"/>
  <c r="E4" i="10" s="1"/>
  <c r="C4" i="10"/>
  <c r="B4" i="10"/>
  <c r="E3" i="10"/>
  <c r="D3" i="10"/>
  <c r="C3" i="10"/>
  <c r="B3" i="10"/>
  <c r="E2" i="10"/>
  <c r="D2" i="10"/>
  <c r="C2" i="10"/>
  <c r="B2" i="10"/>
  <c r="E3" i="9"/>
  <c r="D3" i="9"/>
  <c r="C3" i="9"/>
  <c r="B3" i="9"/>
  <c r="E4" i="9"/>
  <c r="D4" i="9"/>
  <c r="C4" i="9"/>
  <c r="B4" i="9"/>
  <c r="E6" i="9"/>
  <c r="D6" i="9"/>
  <c r="C6" i="9"/>
  <c r="B6" i="9"/>
  <c r="E5" i="9"/>
  <c r="D5" i="9"/>
  <c r="C5" i="9"/>
  <c r="B5" i="9"/>
  <c r="E7" i="9"/>
  <c r="C7" i="9"/>
  <c r="B7" i="9"/>
  <c r="E2" i="9"/>
  <c r="D2" i="9"/>
  <c r="C2" i="9"/>
  <c r="B2" i="9"/>
  <c r="E3" i="7"/>
  <c r="E4" i="7"/>
  <c r="E5" i="7"/>
  <c r="E6" i="7"/>
  <c r="E2" i="7"/>
  <c r="O3" i="6"/>
  <c r="O4" i="6"/>
  <c r="O5" i="6"/>
  <c r="O6" i="6"/>
  <c r="O7" i="6"/>
  <c r="O8" i="6"/>
  <c r="O2" i="6"/>
  <c r="N8" i="6"/>
  <c r="H8" i="6"/>
  <c r="B8" i="6"/>
  <c r="D6" i="7"/>
  <c r="D5" i="7"/>
  <c r="D4" i="7"/>
  <c r="D3" i="7"/>
  <c r="D2" i="7"/>
  <c r="C6" i="7"/>
  <c r="C5" i="7"/>
  <c r="C4" i="7"/>
  <c r="C3" i="7"/>
  <c r="C2" i="7"/>
  <c r="B6" i="7"/>
  <c r="B5" i="7"/>
  <c r="B4" i="7"/>
  <c r="B3" i="7"/>
  <c r="B2" i="7"/>
  <c r="M7" i="6"/>
  <c r="M6" i="6"/>
  <c r="M5" i="6"/>
  <c r="M4" i="6"/>
  <c r="M3" i="6"/>
  <c r="M2" i="6"/>
  <c r="L7" i="6"/>
  <c r="L6" i="6"/>
  <c r="L5" i="6"/>
  <c r="L4" i="6"/>
  <c r="L3" i="6"/>
  <c r="L2" i="6"/>
  <c r="K7" i="6"/>
  <c r="K6" i="6"/>
  <c r="K5" i="6"/>
  <c r="K4" i="6"/>
  <c r="K3" i="6"/>
  <c r="K2" i="6"/>
  <c r="J7" i="6"/>
  <c r="J6" i="6"/>
  <c r="J5" i="6"/>
  <c r="J3" i="6"/>
  <c r="J2" i="6"/>
  <c r="N7" i="6"/>
  <c r="N6" i="6"/>
  <c r="N5" i="6"/>
  <c r="N4" i="6"/>
  <c r="N3" i="6"/>
  <c r="N2" i="6"/>
  <c r="I7" i="6"/>
  <c r="I6" i="6"/>
  <c r="I5" i="6"/>
  <c r="I3" i="6"/>
  <c r="I2" i="6"/>
  <c r="H7" i="6"/>
  <c r="H6" i="6"/>
  <c r="H2" i="6"/>
  <c r="H3" i="6"/>
  <c r="G7" i="6"/>
  <c r="F7" i="6"/>
  <c r="E7" i="6"/>
  <c r="D7" i="6"/>
  <c r="C7" i="6"/>
  <c r="G6" i="6"/>
  <c r="F6" i="6"/>
  <c r="E6" i="6"/>
  <c r="D6" i="6"/>
  <c r="C6" i="6"/>
  <c r="B5" i="6"/>
  <c r="G5" i="6"/>
  <c r="F5" i="6"/>
  <c r="E5" i="6"/>
  <c r="D5" i="6"/>
  <c r="C5" i="6"/>
  <c r="G4" i="6"/>
  <c r="F4" i="6"/>
  <c r="E4" i="6"/>
  <c r="G3" i="6"/>
  <c r="F3" i="6"/>
  <c r="E3" i="6"/>
  <c r="D3" i="6"/>
  <c r="C3" i="6"/>
  <c r="G2" i="6"/>
  <c r="F2" i="6"/>
  <c r="E2" i="6"/>
  <c r="D2" i="6"/>
  <c r="C2" i="6"/>
  <c r="B4" i="6"/>
  <c r="B3" i="6"/>
  <c r="B7" i="6"/>
  <c r="B6" i="6"/>
</calcChain>
</file>

<file path=xl/sharedStrings.xml><?xml version="1.0" encoding="utf-8"?>
<sst xmlns="http://schemas.openxmlformats.org/spreadsheetml/2006/main" count="522" uniqueCount="87">
  <si>
    <t xml:space="preserve">Sunday </t>
  </si>
  <si>
    <t>Monday</t>
  </si>
  <si>
    <t xml:space="preserve">Tuesday </t>
  </si>
  <si>
    <t xml:space="preserve">Wednesday </t>
  </si>
  <si>
    <t xml:space="preserve">Thursday </t>
  </si>
  <si>
    <t>emails sent</t>
  </si>
  <si>
    <t xml:space="preserve">meetings arranged </t>
  </si>
  <si>
    <t xml:space="preserve">3-7 NOV </t>
  </si>
  <si>
    <t xml:space="preserve">10-14 NOV </t>
  </si>
  <si>
    <t xml:space="preserve">17-21 NOV </t>
  </si>
  <si>
    <t xml:space="preserve">24- 28 NOV </t>
  </si>
  <si>
    <t>messages  sent</t>
  </si>
  <si>
    <t xml:space="preserve">Emails </t>
  </si>
  <si>
    <t xml:space="preserve">Whats app </t>
  </si>
  <si>
    <t>Whats app</t>
  </si>
  <si>
    <t>messages sent</t>
  </si>
  <si>
    <t>mssages sent</t>
  </si>
  <si>
    <t>s</t>
  </si>
  <si>
    <t>1-5 DEC</t>
  </si>
  <si>
    <t xml:space="preserve">8-12 DEC </t>
  </si>
  <si>
    <t>15-19 DEC</t>
  </si>
  <si>
    <t>22-26 DEC</t>
  </si>
  <si>
    <t>29-31 DEC</t>
  </si>
  <si>
    <t>5-9 JAN</t>
  </si>
  <si>
    <t>12-16 JAN</t>
  </si>
  <si>
    <t>19-23 JAN</t>
  </si>
  <si>
    <t>26-30 JAN</t>
  </si>
  <si>
    <t>Name</t>
  </si>
  <si>
    <t>Total Emails</t>
  </si>
  <si>
    <t>Emails 1-5 DEC</t>
  </si>
  <si>
    <t>Emails 8-12 DEC</t>
  </si>
  <si>
    <t>Emails 15-19 DEC</t>
  </si>
  <si>
    <t>Emails 22-26  DEC</t>
  </si>
  <si>
    <t>Emails 29-31 DEC</t>
  </si>
  <si>
    <t>whatsapp 1-5 DEC</t>
  </si>
  <si>
    <t>Total Whatsapp messages</t>
  </si>
  <si>
    <t>whatsapp 8-12 DEC</t>
  </si>
  <si>
    <t>whatsapp 15-19 DEC</t>
  </si>
  <si>
    <t>whatsapp 22-26 DEC</t>
  </si>
  <si>
    <t>whatsapp 29-31 DEC</t>
  </si>
  <si>
    <t>Mettings arranged total</t>
  </si>
  <si>
    <t>total emails</t>
  </si>
  <si>
    <t>Total whatsapp messages</t>
  </si>
  <si>
    <t>Meetings arranged</t>
  </si>
  <si>
    <t>Month</t>
  </si>
  <si>
    <t>Nov</t>
  </si>
  <si>
    <t>Dec</t>
  </si>
  <si>
    <t xml:space="preserve">Total emails </t>
  </si>
  <si>
    <t>Total whatsapp</t>
  </si>
  <si>
    <t>Total meetings</t>
  </si>
  <si>
    <t>Row Labels</t>
  </si>
  <si>
    <t>Grand Total</t>
  </si>
  <si>
    <t>Sum of Total Emails</t>
  </si>
  <si>
    <t>Sum of Total Whatsapp messages</t>
  </si>
  <si>
    <t>Sum of Mettings arranged total</t>
  </si>
  <si>
    <t>Percentage(meeting/email)</t>
  </si>
  <si>
    <t>percantage(meeting/email)</t>
  </si>
  <si>
    <t>Rashed</t>
  </si>
  <si>
    <t xml:space="preserve"> </t>
  </si>
  <si>
    <t>Sum of total emails</t>
  </si>
  <si>
    <t>Sum of Total whatsapp messages</t>
  </si>
  <si>
    <t>Sum of Meetings arranged</t>
  </si>
  <si>
    <t>Sum of percantage(meeting/email)</t>
  </si>
  <si>
    <t>Jan</t>
  </si>
  <si>
    <t>Qais</t>
  </si>
  <si>
    <t>Jude</t>
  </si>
  <si>
    <t xml:space="preserve">Laith </t>
  </si>
  <si>
    <t xml:space="preserve">Mutaz </t>
  </si>
  <si>
    <t xml:space="preserve">Eman </t>
  </si>
  <si>
    <t xml:space="preserve">Jude </t>
  </si>
  <si>
    <t>Laith</t>
  </si>
  <si>
    <t xml:space="preserve">Falah   </t>
  </si>
  <si>
    <t xml:space="preserve">Rashed </t>
  </si>
  <si>
    <t xml:space="preserve">Falah  </t>
  </si>
  <si>
    <t xml:space="preserve">Falah </t>
  </si>
  <si>
    <t>Nareman</t>
  </si>
  <si>
    <t xml:space="preserve">Aya </t>
  </si>
  <si>
    <t xml:space="preserve">Qays </t>
  </si>
  <si>
    <t>Falah</t>
  </si>
  <si>
    <t xml:space="preserve">Nareman </t>
  </si>
  <si>
    <t>Aya</t>
  </si>
  <si>
    <t>Ayham</t>
  </si>
  <si>
    <t>Mutaz</t>
  </si>
  <si>
    <t>Eman</t>
  </si>
  <si>
    <t>Sara</t>
  </si>
  <si>
    <t xml:space="preserve">Nareman 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</si>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</sst>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0" xfId="0" applyFont="1" applyFill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4" borderId="6" xfId="0" applyFill="1" applyBorder="1"/>
    <xf numFmtId="0" fontId="0" fillId="4" borderId="10" xfId="0" applyFill="1" applyBorder="1"/>
    <xf numFmtId="0" fontId="0" fillId="0" borderId="20" xfId="0" applyBorder="1"/>
    <xf numFmtId="0" fontId="0" fillId="4" borderId="1" xfId="0" applyFill="1" applyBorder="1"/>
    <xf numFmtId="0" fontId="0" fillId="4" borderId="6" xfId="0" applyFill="1" applyBorder="1" applyAlignment="1">
      <alignment horizontal="center" vertical="center"/>
    </xf>
    <xf numFmtId="0" fontId="0" fillId="0" borderId="21" xfId="0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14" xfId="0" applyBorder="1"/>
    <xf numFmtId="0" fontId="0" fillId="0" borderId="18" xfId="0" applyBorder="1"/>
    <xf numFmtId="0" fontId="0" fillId="0" borderId="25" xfId="0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27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23" xfId="0" applyFont="1" applyBorder="1"/>
    <xf numFmtId="0" fontId="2" fillId="0" borderId="25" xfId="0" applyFont="1" applyBorder="1"/>
    <xf numFmtId="0" fontId="2" fillId="0" borderId="18" xfId="0" applyFont="1" applyBorder="1"/>
    <xf numFmtId="0" fontId="2" fillId="0" borderId="14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9" fontId="0" fillId="0" borderId="0" xfId="1" applyFont="1"/>
    <xf numFmtId="0" fontId="4" fillId="0" borderId="0" xfId="0" applyFont="1"/>
    <xf numFmtId="0" fontId="0" fillId="0" borderId="2" xfId="0" applyBorder="1" applyAlignment="1">
      <alignment wrapText="1"/>
    </xf>
    <xf numFmtId="0" fontId="2" fillId="0" borderId="27" xfId="0" applyFont="1" applyBorder="1"/>
    <xf numFmtId="0" fontId="2" fillId="0" borderId="6" xfId="0" applyFont="1" applyBorder="1" applyAlignment="1">
      <alignment horizontal="center"/>
    </xf>
    <xf numFmtId="0" fontId="2" fillId="0" borderId="10" xfId="0" applyFont="1" applyBorder="1"/>
    <xf numFmtId="0" fontId="2" fillId="0" borderId="2" xfId="0" applyFont="1" applyBorder="1"/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9" fontId="0" fillId="6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/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3" formatCode="0%"/>
    </dxf>
    <dxf>
      <numFmt numFmtId="13" formatCode="0%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agents.xlsx]Pivot Table!KPI Pivot</c:name>
    <c:fmtId val="0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9713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96B2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0F9E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Sum of total emails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15608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Table'!$B$14:$B$20</c:f>
              <c:numCache>
                <c:formatCode>General</c:formatCode>
                <c:ptCount val="6"/>
                <c:pt idx="0">
                  <c:v>58</c:v>
                </c:pt>
                <c:pt idx="1">
                  <c:v>59</c:v>
                </c:pt>
                <c:pt idx="2">
                  <c:v>18</c:v>
                </c:pt>
                <c:pt idx="3">
                  <c:v>36</c:v>
                </c:pt>
                <c:pt idx="4">
                  <c:v>47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7-4B6F-8ED2-5CC50503CEBC}"/>
            </c:ext>
          </c:extLst>
        </c:ser>
        <c:ser>
          <c:idx val="1"/>
          <c:order val="1"/>
          <c:tx>
            <c:strRef>
              <c:f>'Pivot Table'!$C$13</c:f>
              <c:strCache>
                <c:ptCount val="1"/>
                <c:pt idx="0">
                  <c:v>Sum of Meetings arranged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97132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Table'!$C$14:$C$20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7-4B6F-8ED2-5CC50503CEBC}"/>
            </c:ext>
          </c:extLst>
        </c:ser>
        <c:ser>
          <c:idx val="2"/>
          <c:order val="2"/>
          <c:tx>
            <c:strRef>
              <c:f>'Pivot Table'!$D$13</c:f>
              <c:strCache>
                <c:ptCount val="1"/>
                <c:pt idx="0">
                  <c:v>Sum of Total whatsapp messages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196B2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Table'!$D$14:$D$20</c:f>
              <c:numCache>
                <c:formatCode>General</c:formatCode>
                <c:ptCount val="6"/>
                <c:pt idx="0">
                  <c:v>93</c:v>
                </c:pt>
                <c:pt idx="1">
                  <c:v>64</c:v>
                </c:pt>
                <c:pt idx="2">
                  <c:v>32</c:v>
                </c:pt>
                <c:pt idx="3">
                  <c:v>68</c:v>
                </c:pt>
                <c:pt idx="4">
                  <c:v>42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7-4B6F-8ED2-5CC50503CEBC}"/>
            </c:ext>
          </c:extLst>
        </c:ser>
        <c:ser>
          <c:idx val="3"/>
          <c:order val="3"/>
          <c:tx>
            <c:strRef>
              <c:f>'Pivot Table'!$E$13</c:f>
              <c:strCache>
                <c:ptCount val="1"/>
                <c:pt idx="0">
                  <c:v>Sum of percantage(meeting/email)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0F9E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Table'!$E$14:$E$20</c:f>
              <c:numCache>
                <c:formatCode>0%</c:formatCode>
                <c:ptCount val="6"/>
                <c:pt idx="0">
                  <c:v>0.25862068965517243</c:v>
                </c:pt>
                <c:pt idx="1">
                  <c:v>3.3898305084745763E-2</c:v>
                </c:pt>
                <c:pt idx="2">
                  <c:v>0.22222222222222221</c:v>
                </c:pt>
                <c:pt idx="3">
                  <c:v>0.1388888888888889</c:v>
                </c:pt>
                <c:pt idx="4">
                  <c:v>6.3829787234042548E-2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7-4B6F-8ED2-5CC50503CE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04388079"/>
        <c:axId val="1204389327"/>
        <c:axId val="0"/>
      </c:bar3DChart>
      <c:catAx>
        <c:axId val="120438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89327"/>
        <c:crosses val="autoZero"/>
        <c:auto val="1"/>
        <c:lblAlgn val="ctr"/>
        <c:lblOffset val="100"/>
        <c:noMultiLvlLbl val="0"/>
      </c:catAx>
      <c:valAx>
        <c:axId val="1204389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0438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agents.xlsx]Pivot Table!KPI Pivot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Table'!$B$13</c:f>
              <c:strCache>
                <c:ptCount val="1"/>
                <c:pt idx="0">
                  <c:v>Sum of total emails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698-4CCB-A10C-AFAD95A5C6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698-4CCB-A10C-AFAD95A5C6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698-4CCB-A10C-AFAD95A5C6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698-4CCB-A10C-AFAD95A5C6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698-4CCB-A10C-AFAD95A5C6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698-4CCB-A10C-AFAD95A5C65F}"/>
              </c:ext>
            </c:extLst>
          </c:dPt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Table'!$B$14:$B$20</c:f>
              <c:numCache>
                <c:formatCode>General</c:formatCode>
                <c:ptCount val="6"/>
                <c:pt idx="0">
                  <c:v>58</c:v>
                </c:pt>
                <c:pt idx="1">
                  <c:v>59</c:v>
                </c:pt>
                <c:pt idx="2">
                  <c:v>18</c:v>
                </c:pt>
                <c:pt idx="3">
                  <c:v>36</c:v>
                </c:pt>
                <c:pt idx="4">
                  <c:v>47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40D1-908C-17733E5FB23E}"/>
            </c:ext>
          </c:extLst>
        </c:ser>
        <c:ser>
          <c:idx val="1"/>
          <c:order val="1"/>
          <c:tx>
            <c:strRef>
              <c:f>'Pivot Table'!$C$13</c:f>
              <c:strCache>
                <c:ptCount val="1"/>
                <c:pt idx="0">
                  <c:v>Sum of Meetings arranged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698-4CCB-A10C-AFAD95A5C6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698-4CCB-A10C-AFAD95A5C6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698-4CCB-A10C-AFAD95A5C6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698-4CCB-A10C-AFAD95A5C6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698-4CCB-A10C-AFAD95A5C6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698-4CCB-A10C-AFAD95A5C65F}"/>
              </c:ext>
            </c:extLst>
          </c:dPt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Table'!$C$14:$C$20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0-40D1-908C-17733E5FB23E}"/>
            </c:ext>
          </c:extLst>
        </c:ser>
        <c:ser>
          <c:idx val="2"/>
          <c:order val="2"/>
          <c:tx>
            <c:strRef>
              <c:f>'Pivot Table'!$D$13</c:f>
              <c:strCache>
                <c:ptCount val="1"/>
                <c:pt idx="0">
                  <c:v>Sum of Total whatsapp messages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698-4CCB-A10C-AFAD95A5C6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698-4CCB-A10C-AFAD95A5C6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698-4CCB-A10C-AFAD95A5C6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698-4CCB-A10C-AFAD95A5C6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698-4CCB-A10C-AFAD95A5C6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698-4CCB-A10C-AFAD95A5C65F}"/>
              </c:ext>
            </c:extLst>
          </c:dPt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Table'!$D$14:$D$20</c:f>
              <c:numCache>
                <c:formatCode>General</c:formatCode>
                <c:ptCount val="6"/>
                <c:pt idx="0">
                  <c:v>93</c:v>
                </c:pt>
                <c:pt idx="1">
                  <c:v>64</c:v>
                </c:pt>
                <c:pt idx="2">
                  <c:v>32</c:v>
                </c:pt>
                <c:pt idx="3">
                  <c:v>68</c:v>
                </c:pt>
                <c:pt idx="4">
                  <c:v>42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0-40D1-908C-17733E5FB23E}"/>
            </c:ext>
          </c:extLst>
        </c:ser>
        <c:ser>
          <c:idx val="3"/>
          <c:order val="3"/>
          <c:tx>
            <c:strRef>
              <c:f>'Pivot Table'!$E$13</c:f>
              <c:strCache>
                <c:ptCount val="1"/>
                <c:pt idx="0">
                  <c:v>Sum of percantage(meeting/email)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698-4CCB-A10C-AFAD95A5C6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4698-4CCB-A10C-AFAD95A5C6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4698-4CCB-A10C-AFAD95A5C6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4698-4CCB-A10C-AFAD95A5C6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4698-4CCB-A10C-AFAD95A5C6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4698-4CCB-A10C-AFAD95A5C65F}"/>
              </c:ext>
            </c:extLst>
          </c:dPt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Table'!$E$14:$E$20</c:f>
              <c:numCache>
                <c:formatCode>0%</c:formatCode>
                <c:ptCount val="6"/>
                <c:pt idx="0">
                  <c:v>0.25862068965517243</c:v>
                </c:pt>
                <c:pt idx="1">
                  <c:v>3.3898305084745763E-2</c:v>
                </c:pt>
                <c:pt idx="2">
                  <c:v>0.22222222222222221</c:v>
                </c:pt>
                <c:pt idx="3">
                  <c:v>0.1388888888888889</c:v>
                </c:pt>
                <c:pt idx="4">
                  <c:v>6.3829787234042548E-2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0-40D1-908C-17733E5F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agents.xlsx]Pivot Table!KPI Pivot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Sum of total emails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Table'!$B$14:$B$20</c:f>
              <c:numCache>
                <c:formatCode>General</c:formatCode>
                <c:ptCount val="6"/>
                <c:pt idx="0">
                  <c:v>58</c:v>
                </c:pt>
                <c:pt idx="1">
                  <c:v>59</c:v>
                </c:pt>
                <c:pt idx="2">
                  <c:v>18</c:v>
                </c:pt>
                <c:pt idx="3">
                  <c:v>36</c:v>
                </c:pt>
                <c:pt idx="4">
                  <c:v>47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47B0-85FA-55281ABDF3BD}"/>
            </c:ext>
          </c:extLst>
        </c:ser>
        <c:ser>
          <c:idx val="1"/>
          <c:order val="1"/>
          <c:tx>
            <c:strRef>
              <c:f>'Pivot Table'!$C$13</c:f>
              <c:strCache>
                <c:ptCount val="1"/>
                <c:pt idx="0">
                  <c:v>Sum of Meetings arranged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Table'!$C$14:$C$20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47B0-85FA-55281ABDF3BD}"/>
            </c:ext>
          </c:extLst>
        </c:ser>
        <c:ser>
          <c:idx val="2"/>
          <c:order val="2"/>
          <c:tx>
            <c:strRef>
              <c:f>'Pivot Table'!$D$13</c:f>
              <c:strCache>
                <c:ptCount val="1"/>
                <c:pt idx="0">
                  <c:v>Sum of Total whatsapp messages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Table'!$D$14:$D$20</c:f>
              <c:numCache>
                <c:formatCode>General</c:formatCode>
                <c:ptCount val="6"/>
                <c:pt idx="0">
                  <c:v>93</c:v>
                </c:pt>
                <c:pt idx="1">
                  <c:v>64</c:v>
                </c:pt>
                <c:pt idx="2">
                  <c:v>32</c:v>
                </c:pt>
                <c:pt idx="3">
                  <c:v>68</c:v>
                </c:pt>
                <c:pt idx="4">
                  <c:v>42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47B0-85FA-55281ABDF3BD}"/>
            </c:ext>
          </c:extLst>
        </c:ser>
        <c:ser>
          <c:idx val="3"/>
          <c:order val="3"/>
          <c:tx>
            <c:strRef>
              <c:f>'Pivot Table'!$E$13</c:f>
              <c:strCache>
                <c:ptCount val="1"/>
                <c:pt idx="0">
                  <c:v>Sum of percantage(meeting/email)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Table'!$A$14:$A$20</c:f>
              <c:strCache>
                <c:ptCount val="6"/>
                <c:pt idx="0">
                  <c:v>Eman </c:v>
                </c:pt>
                <c:pt idx="1">
                  <c:v>Laith </c:v>
                </c:pt>
                <c:pt idx="2">
                  <c:v>Jude</c:v>
                </c:pt>
                <c:pt idx="3">
                  <c:v>Falah </c:v>
                </c:pt>
                <c:pt idx="4">
                  <c:v>Jude </c:v>
                </c:pt>
                <c:pt idx="5">
                  <c:v>Rashed </c:v>
                </c:pt>
              </c:strCache>
            </c:strRef>
          </c:cat>
          <c:val>
            <c:numRef>
              <c:f>'Pivot Table'!$E$14:$E$20</c:f>
              <c:numCache>
                <c:formatCode>0%</c:formatCode>
                <c:ptCount val="6"/>
                <c:pt idx="0">
                  <c:v>0.25862068965517243</c:v>
                </c:pt>
                <c:pt idx="1">
                  <c:v>3.3898305084745763E-2</c:v>
                </c:pt>
                <c:pt idx="2">
                  <c:v>0.22222222222222221</c:v>
                </c:pt>
                <c:pt idx="3">
                  <c:v>0.1388888888888889</c:v>
                </c:pt>
                <c:pt idx="4">
                  <c:v>6.3829787234042548E-2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3-47B0-85FA-55281ABD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38399"/>
        <c:axId val="1084050463"/>
      </c:barChart>
      <c:catAx>
        <c:axId val="10840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0463"/>
        <c:crosses val="autoZero"/>
        <c:auto val="1"/>
        <c:lblAlgn val="ctr"/>
        <c:lblOffset val="100"/>
        <c:noMultiLvlLbl val="0"/>
      </c:catAx>
      <c:valAx>
        <c:axId val="108405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3</xdr:col>
      <xdr:colOff>2343149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3E12BC-9715-450A-93B0-37822BFC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20</xdr:row>
      <xdr:rowOff>28575</xdr:rowOff>
    </xdr:from>
    <xdr:to>
      <xdr:col>9</xdr:col>
      <xdr:colOff>100012</xdr:colOff>
      <xdr:row>35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43B594-D069-40D4-8DAF-2706E734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</xdr:colOff>
      <xdr:row>35</xdr:row>
      <xdr:rowOff>95250</xdr:rowOff>
    </xdr:from>
    <xdr:to>
      <xdr:col>9</xdr:col>
      <xdr:colOff>109537</xdr:colOff>
      <xdr:row>50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7CE612-BAB2-46D2-BB84-500B6019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d Mualla" refreshedDate="45769.675799652781" createdVersion="7" refreshedVersion="8" minRefreshableVersion="3" recordCount="6" xr:uid="{C88F64D1-08F8-41DF-BE5C-30F130303BBB}">
  <cacheSource type="worksheet">
    <worksheetSource ref="A1:E7" sheet="Pivot Table"/>
  </cacheSource>
  <cacheFields count="5">
    <cacheField name="Name" numFmtId="0">
      <sharedItems count="12">
        <s v="Eman "/>
        <s v="Laith "/>
        <s v="Jude"/>
        <s v="Falah "/>
        <s v="Jude "/>
        <s v="Rashed "/>
        <s v="Eman Abdulhaq" u="1"/>
        <s v="Laith Abu Dalu" u="1"/>
        <s v="Jude Abutaha" u="1"/>
        <s v="Falah Al Khraisha" u="1"/>
        <s v="Jude Al Haroun" u="1"/>
        <s v="Rashed Mualla" u="1"/>
      </sharedItems>
    </cacheField>
    <cacheField name="total emails" numFmtId="0">
      <sharedItems containsSemiMixedTypes="0" containsString="0" containsNumber="1" containsInteger="1" minValue="10" maxValue="59"/>
    </cacheField>
    <cacheField name="Total whatsapp messages" numFmtId="0">
      <sharedItems containsSemiMixedTypes="0" containsString="0" containsNumber="1" containsInteger="1" minValue="7" maxValue="93"/>
    </cacheField>
    <cacheField name="Meetings arranged" numFmtId="0">
      <sharedItems containsSemiMixedTypes="0" containsString="0" containsNumber="1" containsInteger="1" minValue="2" maxValue="15"/>
    </cacheField>
    <cacheField name="percantage(meeting/email)" numFmtId="9">
      <sharedItems containsSemiMixedTypes="0" containsString="0" containsNumber="1" minValue="3.3898305084745763E-2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d Mualla" refreshedDate="45769.675799884259" createdVersion="7" refreshedVersion="8" minRefreshableVersion="3" recordCount="6" xr:uid="{0836F0ED-08AE-4FC8-B66C-33069B29B3C5}">
  <cacheSource type="worksheet">
    <worksheetSource ref="A1:N7" sheet="Dec Kpi total sheet"/>
  </cacheSource>
  <cacheFields count="14">
    <cacheField name="Name" numFmtId="0">
      <sharedItems count="11">
        <s v="Qais"/>
        <s v="Jude "/>
        <s v="Mutaz "/>
        <s v="Eman "/>
        <s v="Laith"/>
        <s v="Qais Eyad" u="1"/>
        <s v="Jude Abutaha" u="1"/>
        <s v="Jude Haroun" u="1"/>
        <s v="Mutaz Abuayyash" u="1"/>
        <s v="Eman Abdulhaq" u="1"/>
        <s v="Laith Abu Dalu" u="1"/>
      </sharedItems>
    </cacheField>
    <cacheField name="Total Emails" numFmtId="0">
      <sharedItems containsSemiMixedTypes="0" containsString="0" containsNumber="1" containsInteger="1" minValue="17" maxValue="85"/>
    </cacheField>
    <cacheField name="Emails 1-5 DEC" numFmtId="0">
      <sharedItems containsSemiMixedTypes="0" containsString="0" containsNumber="1" containsInteger="1" minValue="0" maxValue="20"/>
    </cacheField>
    <cacheField name="Emails 8-12 DEC" numFmtId="0">
      <sharedItems containsSemiMixedTypes="0" containsString="0" containsNumber="1" containsInteger="1" minValue="0" maxValue="22"/>
    </cacheField>
    <cacheField name="Emails 15-19 DEC" numFmtId="0">
      <sharedItems containsSemiMixedTypes="0" containsString="0" containsNumber="1" containsInteger="1" minValue="4" maxValue="30"/>
    </cacheField>
    <cacheField name="Emails 22-26  DEC" numFmtId="0">
      <sharedItems containsSemiMixedTypes="0" containsString="0" containsNumber="1" containsInteger="1" minValue="3" maxValue="16"/>
    </cacheField>
    <cacheField name="Emails 29-31 DEC" numFmtId="0">
      <sharedItems containsSemiMixedTypes="0" containsString="0" containsNumber="1" containsInteger="1" minValue="0" maxValue="13"/>
    </cacheField>
    <cacheField name="Total Whatsapp messages" numFmtId="0">
      <sharedItems containsSemiMixedTypes="0" containsString="0" containsNumber="1" containsInteger="1" minValue="27" maxValue="126"/>
    </cacheField>
    <cacheField name="whatsapp 1-5 DEC" numFmtId="0">
      <sharedItems containsSemiMixedTypes="0" containsString="0" containsNumber="1" containsInteger="1" minValue="0" maxValue="35"/>
    </cacheField>
    <cacheField name="whatsapp 8-12 DEC" numFmtId="0">
      <sharedItems containsSemiMixedTypes="0" containsString="0" containsNumber="1" containsInteger="1" minValue="0" maxValue="25"/>
    </cacheField>
    <cacheField name="whatsapp 15-19 DEC" numFmtId="0">
      <sharedItems containsSemiMixedTypes="0" containsString="0" containsNumber="1" containsInteger="1" minValue="6" maxValue="33"/>
    </cacheField>
    <cacheField name="whatsapp 22-26 DEC" numFmtId="0">
      <sharedItems containsSemiMixedTypes="0" containsString="0" containsNumber="1" containsInteger="1" minValue="4" maxValue="26"/>
    </cacheField>
    <cacheField name="whatsapp 29-31 DEC" numFmtId="0">
      <sharedItems containsSemiMixedTypes="0" containsString="0" containsNumber="1" containsInteger="1" minValue="0" maxValue="12"/>
    </cacheField>
    <cacheField name="Mettings arranged total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8"/>
    <n v="93"/>
    <n v="15"/>
    <n v="0.25862068965517243"/>
  </r>
  <r>
    <x v="1"/>
    <n v="59"/>
    <n v="64"/>
    <n v="2"/>
    <n v="3.3898305084745763E-2"/>
  </r>
  <r>
    <x v="2"/>
    <n v="18"/>
    <n v="32"/>
    <n v="4"/>
    <n v="0.22222222222222221"/>
  </r>
  <r>
    <x v="3"/>
    <n v="36"/>
    <n v="68"/>
    <n v="5"/>
    <n v="0.1388888888888889"/>
  </r>
  <r>
    <x v="4"/>
    <n v="47"/>
    <n v="42"/>
    <n v="3"/>
    <n v="6.3829787234042548E-2"/>
  </r>
  <r>
    <x v="5"/>
    <n v="10"/>
    <n v="7"/>
    <n v="3"/>
    <n v="0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81"/>
    <n v="20"/>
    <n v="22"/>
    <n v="21"/>
    <n v="8"/>
    <n v="10"/>
    <n v="74"/>
    <n v="13"/>
    <n v="17"/>
    <n v="20"/>
    <n v="17"/>
    <n v="7"/>
    <n v="3"/>
  </r>
  <r>
    <x v="1"/>
    <n v="42"/>
    <n v="14"/>
    <n v="8"/>
    <n v="9"/>
    <n v="10"/>
    <n v="1"/>
    <n v="73"/>
    <n v="25"/>
    <n v="15"/>
    <n v="12"/>
    <n v="9"/>
    <n v="12"/>
    <n v="3"/>
  </r>
  <r>
    <x v="1"/>
    <n v="25"/>
    <n v="0"/>
    <n v="0"/>
    <n v="4"/>
    <n v="8"/>
    <n v="13"/>
    <n v="27"/>
    <n v="0"/>
    <n v="0"/>
    <n v="6"/>
    <n v="4"/>
    <n v="9"/>
    <n v="1"/>
  </r>
  <r>
    <x v="2"/>
    <n v="17"/>
    <n v="2"/>
    <n v="5"/>
    <n v="7"/>
    <n v="3"/>
    <n v="0"/>
    <n v="40"/>
    <n v="6"/>
    <n v="6"/>
    <n v="17"/>
    <n v="11"/>
    <n v="0"/>
    <n v="0"/>
  </r>
  <r>
    <x v="3"/>
    <n v="44"/>
    <n v="7"/>
    <n v="9"/>
    <n v="5"/>
    <n v="16"/>
    <n v="7"/>
    <n v="126"/>
    <n v="35"/>
    <n v="25"/>
    <n v="33"/>
    <n v="26"/>
    <n v="7"/>
    <n v="14"/>
  </r>
  <r>
    <x v="4"/>
    <n v="85"/>
    <n v="12"/>
    <n v="22"/>
    <n v="30"/>
    <n v="14"/>
    <n v="7"/>
    <n v="61"/>
    <n v="12"/>
    <n v="15"/>
    <n v="10"/>
    <n v="15"/>
    <n v="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5762E-B230-43C0-88A8-BD7F8A2512E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D31:G37" firstHeaderRow="0" firstDataRow="1" firstDataCol="1"/>
  <pivotFields count="14">
    <pivotField axis="axisRow" showAll="0">
      <items count="12">
        <item m="1" x="9"/>
        <item m="1" x="6"/>
        <item m="1" x="7"/>
        <item m="1" x="10"/>
        <item m="1" x="8"/>
        <item m="1" x="5"/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Emails" fld="1" baseField="0" baseItem="0"/>
    <dataField name="Sum of Total Whatsapp messages" fld="7" baseField="0" baseItem="0"/>
    <dataField name="Sum of Mettings arranged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EFFEF-6C10-4AEF-BA17-FDD56FB4C9EA}" name="KPI Pivot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A13:E20" firstHeaderRow="0" firstDataRow="1" firstDataCol="1"/>
  <pivotFields count="5">
    <pivotField axis="axisRow" showAll="0">
      <items count="13">
        <item m="1" x="6"/>
        <item m="1" x="9"/>
        <item m="1" x="8"/>
        <item m="1" x="10"/>
        <item m="1" x="7"/>
        <item m="1" x="11"/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numFmtId="9" showAll="0"/>
  </pivotFields>
  <rowFields count="1">
    <field x="0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emails" fld="1" baseField="0" baseItem="0"/>
    <dataField name="Sum of Meetings arranged" fld="3" baseField="0" baseItem="0"/>
    <dataField name="Sum of Total whatsapp messages" fld="2" baseField="0" baseItem="0"/>
    <dataField name="Sum of percantage(meeting/email)" fld="4" baseField="0" baseItem="0" numFmtId="9"/>
  </dataFields>
  <formats count="9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9A30-6B5B-4FC3-AD45-6F8D5E5C4A6F}">
  <dimension ref="B2:Q64"/>
  <sheetViews>
    <sheetView topLeftCell="A79" zoomScale="85" zoomScaleNormal="85" workbookViewId="0">
      <selection activeCell="Q58" sqref="Q58"/>
    </sheetView>
  </sheetViews>
  <sheetFormatPr defaultColWidth="9" defaultRowHeight="15" x14ac:dyDescent="0.25"/>
  <cols>
    <col min="1" max="1" width="9" style="17"/>
    <col min="2" max="2" width="17" style="17" customWidth="1"/>
    <col min="3" max="3" width="10.140625" style="17" customWidth="1"/>
    <col min="4" max="4" width="15" style="17" customWidth="1"/>
    <col min="5" max="5" width="12.5703125" style="17" customWidth="1"/>
    <col min="6" max="6" width="14.140625" style="17" customWidth="1"/>
    <col min="7" max="7" width="10.42578125" style="17" customWidth="1"/>
    <col min="8" max="8" width="12.42578125" style="17" customWidth="1"/>
    <col min="9" max="9" width="16.5703125" style="17" customWidth="1"/>
    <col min="10" max="10" width="9.85546875" style="17" customWidth="1"/>
    <col min="11" max="11" width="13.28515625" style="17" customWidth="1"/>
    <col min="12" max="12" width="13.42578125" style="17" customWidth="1"/>
    <col min="13" max="13" width="9.140625" style="17" customWidth="1"/>
    <col min="14" max="14" width="13.28515625" style="17" customWidth="1"/>
    <col min="15" max="15" width="11.140625" style="17" customWidth="1"/>
    <col min="16" max="16" width="9.5703125" style="17" customWidth="1"/>
    <col min="17" max="17" width="12.5703125" style="17" customWidth="1"/>
    <col min="18" max="18" width="20.85546875" style="17" customWidth="1"/>
    <col min="19" max="16384" width="9" style="17"/>
  </cols>
  <sheetData>
    <row r="2" spans="2:17" ht="14.45" customHeight="1" x14ac:dyDescent="0.25">
      <c r="H2" s="67" t="s">
        <v>7</v>
      </c>
      <c r="I2" s="67"/>
      <c r="J2" s="67"/>
      <c r="K2" s="67"/>
      <c r="L2" s="7"/>
    </row>
    <row r="3" spans="2:17" ht="14.45" customHeight="1" x14ac:dyDescent="0.25">
      <c r="H3" s="67"/>
      <c r="I3" s="67"/>
      <c r="J3" s="67"/>
      <c r="K3" s="67"/>
      <c r="L3" s="7"/>
    </row>
    <row r="4" spans="2:17" ht="15.75" thickBot="1" x14ac:dyDescent="0.3"/>
    <row r="5" spans="2:17" x14ac:dyDescent="0.25">
      <c r="B5" s="18"/>
      <c r="C5" s="69" t="s">
        <v>0</v>
      </c>
      <c r="D5" s="64"/>
      <c r="E5" s="71"/>
      <c r="F5" s="69" t="s">
        <v>1</v>
      </c>
      <c r="G5" s="64"/>
      <c r="H5" s="70"/>
      <c r="I5" s="63" t="s">
        <v>2</v>
      </c>
      <c r="J5" s="64"/>
      <c r="K5" s="65"/>
      <c r="L5" s="63" t="s">
        <v>3</v>
      </c>
      <c r="M5" s="64"/>
      <c r="N5" s="65"/>
      <c r="O5" s="63" t="s">
        <v>4</v>
      </c>
      <c r="P5" s="64"/>
      <c r="Q5" s="65"/>
    </row>
    <row r="6" spans="2:17" x14ac:dyDescent="0.25">
      <c r="B6" s="18"/>
      <c r="C6" s="55" t="s">
        <v>11</v>
      </c>
      <c r="D6" s="56"/>
      <c r="E6" s="57" t="s">
        <v>6</v>
      </c>
      <c r="F6" s="55" t="s">
        <v>16</v>
      </c>
      <c r="G6" s="56"/>
      <c r="H6" s="59" t="s">
        <v>6</v>
      </c>
      <c r="I6" s="61" t="s">
        <v>15</v>
      </c>
      <c r="J6" s="62"/>
      <c r="K6" s="66" t="s">
        <v>6</v>
      </c>
      <c r="L6" s="61" t="s">
        <v>16</v>
      </c>
      <c r="M6" s="62"/>
      <c r="N6" s="66" t="s">
        <v>6</v>
      </c>
      <c r="O6" s="61" t="s">
        <v>16</v>
      </c>
      <c r="P6" s="62"/>
      <c r="Q6" s="68" t="s">
        <v>6</v>
      </c>
    </row>
    <row r="7" spans="2:17" x14ac:dyDescent="0.25">
      <c r="B7" s="18"/>
      <c r="C7" s="14" t="s">
        <v>12</v>
      </c>
      <c r="D7" s="19" t="s">
        <v>13</v>
      </c>
      <c r="E7" s="58"/>
      <c r="F7" s="14" t="s">
        <v>12</v>
      </c>
      <c r="G7" s="19" t="s">
        <v>14</v>
      </c>
      <c r="H7" s="60"/>
      <c r="I7" s="14" t="s">
        <v>12</v>
      </c>
      <c r="J7" s="16" t="s">
        <v>14</v>
      </c>
      <c r="K7" s="66"/>
      <c r="L7" s="14" t="s">
        <v>5</v>
      </c>
      <c r="M7" s="16" t="s">
        <v>14</v>
      </c>
      <c r="N7" s="66"/>
      <c r="O7" s="14" t="s">
        <v>5</v>
      </c>
      <c r="P7" s="16" t="s">
        <v>14</v>
      </c>
      <c r="Q7" s="68"/>
    </row>
    <row r="8" spans="2:17" x14ac:dyDescent="0.25">
      <c r="B8" s="18" t="s">
        <v>85</v>
      </c>
      <c r="C8" s="20"/>
      <c r="D8" s="21"/>
      <c r="E8" s="22"/>
      <c r="F8" s="20"/>
      <c r="G8" s="21"/>
      <c r="H8" s="18"/>
      <c r="I8" s="20"/>
      <c r="J8" s="23"/>
      <c r="K8" s="18"/>
      <c r="L8" s="20"/>
      <c r="M8" s="23"/>
      <c r="N8" s="18"/>
      <c r="O8" s="20"/>
      <c r="P8" s="23"/>
      <c r="Q8" s="22"/>
    </row>
    <row r="9" spans="2:17" x14ac:dyDescent="0.25">
      <c r="B9" s="18" t="s">
        <v>82</v>
      </c>
      <c r="C9" s="20">
        <v>0</v>
      </c>
      <c r="D9" s="21">
        <v>2</v>
      </c>
      <c r="E9" s="22">
        <v>0</v>
      </c>
      <c r="F9" s="20">
        <v>2</v>
      </c>
      <c r="G9" s="21">
        <v>2</v>
      </c>
      <c r="H9" s="18">
        <v>1</v>
      </c>
      <c r="I9" s="20">
        <v>1</v>
      </c>
      <c r="J9" s="23">
        <v>5</v>
      </c>
      <c r="K9" s="18">
        <v>1</v>
      </c>
      <c r="L9" s="20">
        <v>2</v>
      </c>
      <c r="M9" s="23">
        <v>6</v>
      </c>
      <c r="N9" s="18">
        <v>0</v>
      </c>
      <c r="O9" s="20">
        <v>0</v>
      </c>
      <c r="P9" s="23">
        <v>5</v>
      </c>
      <c r="Q9" s="22">
        <v>0</v>
      </c>
    </row>
    <row r="10" spans="2:17" x14ac:dyDescent="0.25">
      <c r="B10" s="18" t="s">
        <v>86</v>
      </c>
      <c r="C10" s="20"/>
      <c r="D10" s="21"/>
      <c r="E10" s="22"/>
      <c r="F10" s="20"/>
      <c r="G10" s="21"/>
      <c r="H10" s="18"/>
      <c r="I10" s="20"/>
      <c r="J10" s="23"/>
      <c r="K10" s="18"/>
      <c r="L10" s="20"/>
      <c r="M10" s="23"/>
      <c r="N10" s="18"/>
      <c r="O10" s="20"/>
      <c r="P10" s="23"/>
      <c r="Q10" s="22"/>
    </row>
    <row r="11" spans="2:17" x14ac:dyDescent="0.25">
      <c r="B11" s="18" t="s">
        <v>83</v>
      </c>
      <c r="C11" s="20"/>
      <c r="D11" s="21"/>
      <c r="E11" s="22"/>
      <c r="F11" s="20">
        <v>3</v>
      </c>
      <c r="G11" s="21">
        <v>2</v>
      </c>
      <c r="H11" s="18">
        <v>0</v>
      </c>
      <c r="I11" s="20">
        <v>3</v>
      </c>
      <c r="J11" s="23">
        <v>3</v>
      </c>
      <c r="K11" s="18">
        <v>1</v>
      </c>
      <c r="L11" s="20">
        <v>4</v>
      </c>
      <c r="M11" s="23">
        <v>3</v>
      </c>
      <c r="N11" s="18">
        <v>0</v>
      </c>
      <c r="O11" s="20">
        <v>4</v>
      </c>
      <c r="P11" s="23">
        <v>8</v>
      </c>
      <c r="Q11" s="22">
        <v>0</v>
      </c>
    </row>
    <row r="12" spans="2:17" x14ac:dyDescent="0.25">
      <c r="B12" s="18" t="s">
        <v>64</v>
      </c>
      <c r="C12" s="20">
        <v>0</v>
      </c>
      <c r="D12" s="21">
        <v>3</v>
      </c>
      <c r="E12" s="22">
        <v>0</v>
      </c>
      <c r="F12" s="20">
        <v>0</v>
      </c>
      <c r="G12" s="21">
        <v>2</v>
      </c>
      <c r="H12" s="18">
        <v>0</v>
      </c>
      <c r="I12" s="20">
        <v>0</v>
      </c>
      <c r="J12" s="23">
        <v>0</v>
      </c>
      <c r="K12" s="18">
        <v>0</v>
      </c>
      <c r="L12" s="20">
        <v>1</v>
      </c>
      <c r="M12" s="23">
        <v>3</v>
      </c>
      <c r="N12" s="18">
        <v>1</v>
      </c>
      <c r="O12" s="20">
        <v>2</v>
      </c>
      <c r="P12" s="23">
        <v>2</v>
      </c>
      <c r="Q12" s="22">
        <v>1</v>
      </c>
    </row>
    <row r="13" spans="2:17" x14ac:dyDescent="0.25">
      <c r="B13" s="18" t="s">
        <v>70</v>
      </c>
      <c r="C13" s="20">
        <v>6</v>
      </c>
      <c r="D13" s="21">
        <v>3</v>
      </c>
      <c r="E13" s="22">
        <v>0</v>
      </c>
      <c r="F13" s="20">
        <v>4</v>
      </c>
      <c r="G13" s="21">
        <v>4</v>
      </c>
      <c r="H13" s="18">
        <v>0</v>
      </c>
      <c r="I13" s="20">
        <v>1</v>
      </c>
      <c r="J13" s="23">
        <v>5</v>
      </c>
      <c r="K13" s="18">
        <v>0</v>
      </c>
      <c r="L13" s="20">
        <v>5</v>
      </c>
      <c r="M13" s="23">
        <v>7</v>
      </c>
      <c r="N13" s="18">
        <v>1</v>
      </c>
      <c r="O13" s="20">
        <v>3</v>
      </c>
      <c r="P13" s="23">
        <v>1</v>
      </c>
      <c r="Q13" s="22">
        <v>0</v>
      </c>
    </row>
    <row r="14" spans="2:17" x14ac:dyDescent="0.25">
      <c r="B14" s="18" t="s">
        <v>65</v>
      </c>
      <c r="C14" s="20">
        <v>2</v>
      </c>
      <c r="D14" s="21">
        <v>1</v>
      </c>
      <c r="E14" s="22">
        <v>0</v>
      </c>
      <c r="F14" s="20">
        <v>3</v>
      </c>
      <c r="G14" s="21">
        <v>0</v>
      </c>
      <c r="H14" s="18">
        <v>1</v>
      </c>
      <c r="I14" s="20">
        <v>4</v>
      </c>
      <c r="J14" s="23">
        <v>3</v>
      </c>
      <c r="K14" s="18">
        <v>1</v>
      </c>
      <c r="L14" s="20">
        <v>1</v>
      </c>
      <c r="M14" s="23">
        <v>3</v>
      </c>
      <c r="N14" s="18">
        <v>0</v>
      </c>
      <c r="O14" s="20">
        <v>0</v>
      </c>
      <c r="P14" s="23">
        <v>4</v>
      </c>
      <c r="Q14" s="22">
        <v>0</v>
      </c>
    </row>
    <row r="15" spans="2:17" ht="15.75" thickBot="1" x14ac:dyDescent="0.3">
      <c r="B15" s="18"/>
      <c r="C15" s="24"/>
      <c r="D15" s="25"/>
      <c r="E15" s="26"/>
      <c r="F15" s="24"/>
      <c r="G15" s="25"/>
      <c r="H15" s="27"/>
      <c r="I15" s="24"/>
      <c r="J15" s="28"/>
      <c r="K15" s="27"/>
      <c r="L15" s="24"/>
      <c r="M15" s="28"/>
      <c r="N15" s="27"/>
      <c r="O15" s="24"/>
      <c r="P15" s="28"/>
      <c r="Q15" s="26"/>
    </row>
    <row r="19" spans="2:17" ht="14.45" customHeight="1" x14ac:dyDescent="0.25">
      <c r="H19" s="67" t="s">
        <v>8</v>
      </c>
      <c r="I19" s="67"/>
      <c r="J19" s="67"/>
      <c r="K19" s="67"/>
      <c r="L19" s="7"/>
    </row>
    <row r="20" spans="2:17" ht="14.45" customHeight="1" x14ac:dyDescent="0.25">
      <c r="H20" s="67"/>
      <c r="I20" s="67"/>
      <c r="J20" s="67"/>
      <c r="K20" s="67"/>
      <c r="L20" s="7"/>
    </row>
    <row r="21" spans="2:17" ht="15.75" thickBot="1" x14ac:dyDescent="0.3"/>
    <row r="22" spans="2:17" x14ac:dyDescent="0.25">
      <c r="B22" s="18"/>
      <c r="C22" s="69" t="s">
        <v>0</v>
      </c>
      <c r="D22" s="64"/>
      <c r="E22" s="71"/>
      <c r="F22" s="69" t="s">
        <v>1</v>
      </c>
      <c r="G22" s="64"/>
      <c r="H22" s="70"/>
      <c r="I22" s="63" t="s">
        <v>2</v>
      </c>
      <c r="J22" s="64"/>
      <c r="K22" s="65"/>
      <c r="L22" s="63" t="s">
        <v>3</v>
      </c>
      <c r="M22" s="64"/>
      <c r="N22" s="65"/>
      <c r="O22" s="63" t="s">
        <v>4</v>
      </c>
      <c r="P22" s="64"/>
      <c r="Q22" s="65"/>
    </row>
    <row r="23" spans="2:17" x14ac:dyDescent="0.25">
      <c r="B23" s="18"/>
      <c r="C23" s="55" t="s">
        <v>11</v>
      </c>
      <c r="D23" s="56"/>
      <c r="E23" s="57" t="s">
        <v>6</v>
      </c>
      <c r="F23" s="55" t="s">
        <v>16</v>
      </c>
      <c r="G23" s="56"/>
      <c r="H23" s="59" t="s">
        <v>6</v>
      </c>
      <c r="I23" s="61" t="s">
        <v>15</v>
      </c>
      <c r="J23" s="62"/>
      <c r="K23" s="66" t="s">
        <v>6</v>
      </c>
      <c r="L23" s="61" t="s">
        <v>16</v>
      </c>
      <c r="M23" s="62"/>
      <c r="N23" s="66" t="s">
        <v>6</v>
      </c>
      <c r="O23" s="61" t="s">
        <v>16</v>
      </c>
      <c r="P23" s="62"/>
      <c r="Q23" s="68" t="s">
        <v>6</v>
      </c>
    </row>
    <row r="24" spans="2:17" x14ac:dyDescent="0.25">
      <c r="B24" s="18"/>
      <c r="C24" s="14" t="s">
        <v>12</v>
      </c>
      <c r="D24" s="19" t="s">
        <v>13</v>
      </c>
      <c r="E24" s="58"/>
      <c r="F24" s="14" t="s">
        <v>12</v>
      </c>
      <c r="G24" s="19" t="s">
        <v>14</v>
      </c>
      <c r="H24" s="60"/>
      <c r="I24" s="14" t="s">
        <v>12</v>
      </c>
      <c r="J24" s="16" t="s">
        <v>14</v>
      </c>
      <c r="K24" s="66"/>
      <c r="L24" s="14" t="s">
        <v>5</v>
      </c>
      <c r="M24" s="16" t="s">
        <v>14</v>
      </c>
      <c r="N24" s="66"/>
      <c r="O24" s="14" t="s">
        <v>5</v>
      </c>
      <c r="P24" s="16" t="s">
        <v>14</v>
      </c>
      <c r="Q24" s="68"/>
    </row>
    <row r="25" spans="2:17" x14ac:dyDescent="0.25">
      <c r="B25" s="18" t="s">
        <v>85</v>
      </c>
      <c r="C25" s="20"/>
      <c r="D25" s="21"/>
      <c r="E25" s="22"/>
      <c r="F25" s="20"/>
      <c r="G25" s="21"/>
      <c r="H25" s="18"/>
      <c r="I25" s="20"/>
      <c r="J25" s="23"/>
      <c r="K25" s="18"/>
      <c r="L25" s="20"/>
      <c r="M25" s="23"/>
      <c r="N25" s="18"/>
      <c r="O25" s="20"/>
      <c r="P25" s="23"/>
      <c r="Q25" s="22"/>
    </row>
    <row r="26" spans="2:17" x14ac:dyDescent="0.25">
      <c r="B26" s="18" t="s">
        <v>82</v>
      </c>
      <c r="C26" s="20">
        <v>0</v>
      </c>
      <c r="D26" s="21">
        <v>0</v>
      </c>
      <c r="E26" s="22">
        <v>0</v>
      </c>
      <c r="F26" s="20">
        <v>0</v>
      </c>
      <c r="G26" s="21">
        <v>0</v>
      </c>
      <c r="H26" s="18">
        <v>0</v>
      </c>
      <c r="I26" s="20">
        <v>0</v>
      </c>
      <c r="J26" s="23">
        <v>0</v>
      </c>
      <c r="K26" s="18">
        <v>0</v>
      </c>
      <c r="L26" s="20">
        <v>1</v>
      </c>
      <c r="M26" s="23">
        <v>4</v>
      </c>
      <c r="N26" s="18">
        <v>0</v>
      </c>
      <c r="O26" s="20">
        <v>1</v>
      </c>
      <c r="P26" s="23">
        <v>4</v>
      </c>
      <c r="Q26" s="22">
        <v>0</v>
      </c>
    </row>
    <row r="27" spans="2:17" x14ac:dyDescent="0.25">
      <c r="B27" s="18" t="s">
        <v>86</v>
      </c>
      <c r="C27" s="20"/>
      <c r="D27" s="21"/>
      <c r="E27" s="22"/>
      <c r="F27" s="20"/>
      <c r="G27" s="21"/>
      <c r="H27" s="18"/>
      <c r="I27" s="20"/>
      <c r="J27" s="23"/>
      <c r="K27" s="18"/>
      <c r="L27" s="20"/>
      <c r="M27" s="23"/>
      <c r="N27" s="18"/>
      <c r="O27" s="20"/>
      <c r="P27" s="23"/>
      <c r="Q27" s="22"/>
    </row>
    <row r="28" spans="2:17" x14ac:dyDescent="0.25">
      <c r="B28" s="18" t="s">
        <v>83</v>
      </c>
      <c r="C28" s="20">
        <v>6</v>
      </c>
      <c r="D28" s="21">
        <v>5</v>
      </c>
      <c r="E28" s="22">
        <v>1</v>
      </c>
      <c r="F28" s="20">
        <v>4</v>
      </c>
      <c r="G28" s="21">
        <v>3</v>
      </c>
      <c r="H28" s="18">
        <v>0</v>
      </c>
      <c r="I28" s="20">
        <v>6</v>
      </c>
      <c r="J28" s="23">
        <v>6</v>
      </c>
      <c r="K28" s="18">
        <v>1</v>
      </c>
      <c r="L28" s="20">
        <v>4</v>
      </c>
      <c r="M28" s="23">
        <v>9</v>
      </c>
      <c r="N28" s="18">
        <v>0</v>
      </c>
      <c r="O28" s="20">
        <v>4</v>
      </c>
      <c r="P28" s="23">
        <v>4</v>
      </c>
      <c r="Q28" s="22">
        <v>0</v>
      </c>
    </row>
    <row r="29" spans="2:17" x14ac:dyDescent="0.25">
      <c r="B29" s="18" t="s">
        <v>64</v>
      </c>
      <c r="C29" s="20">
        <v>1</v>
      </c>
      <c r="D29" s="21">
        <v>1</v>
      </c>
      <c r="E29" s="22">
        <v>1</v>
      </c>
      <c r="F29" s="20">
        <v>1</v>
      </c>
      <c r="G29" s="21">
        <v>8</v>
      </c>
      <c r="H29" s="18">
        <v>0</v>
      </c>
      <c r="I29" s="20">
        <v>1</v>
      </c>
      <c r="J29" s="23">
        <v>5</v>
      </c>
      <c r="K29" s="18">
        <v>0</v>
      </c>
      <c r="L29" s="20">
        <v>2</v>
      </c>
      <c r="M29" s="23">
        <v>7</v>
      </c>
      <c r="N29" s="18">
        <v>0</v>
      </c>
      <c r="O29" s="20">
        <v>0</v>
      </c>
      <c r="P29" s="23">
        <v>3</v>
      </c>
      <c r="Q29" s="22">
        <v>0</v>
      </c>
    </row>
    <row r="30" spans="2:17" x14ac:dyDescent="0.25">
      <c r="B30" s="18" t="s">
        <v>70</v>
      </c>
      <c r="C30" s="20">
        <v>2</v>
      </c>
      <c r="D30" s="21">
        <v>2</v>
      </c>
      <c r="E30" s="22">
        <v>1</v>
      </c>
      <c r="F30" s="20">
        <v>0</v>
      </c>
      <c r="G30" s="21">
        <v>4</v>
      </c>
      <c r="H30" s="18">
        <v>0</v>
      </c>
      <c r="I30" s="20">
        <v>1</v>
      </c>
      <c r="J30" s="23">
        <v>7</v>
      </c>
      <c r="K30" s="18">
        <v>0</v>
      </c>
      <c r="L30" s="20">
        <v>5</v>
      </c>
      <c r="M30" s="23">
        <v>3</v>
      </c>
      <c r="N30" s="18">
        <v>0</v>
      </c>
      <c r="O30" s="20">
        <v>0</v>
      </c>
      <c r="P30" s="23">
        <v>4</v>
      </c>
      <c r="Q30" s="22">
        <v>0</v>
      </c>
    </row>
    <row r="31" spans="2:17" x14ac:dyDescent="0.25">
      <c r="B31" s="18" t="s">
        <v>65</v>
      </c>
      <c r="C31" s="20">
        <v>0</v>
      </c>
      <c r="D31" s="21">
        <v>1</v>
      </c>
      <c r="E31" s="22">
        <v>0</v>
      </c>
      <c r="F31" s="20">
        <v>1</v>
      </c>
      <c r="G31" s="21">
        <v>2</v>
      </c>
      <c r="H31" s="18">
        <v>0</v>
      </c>
      <c r="I31" s="20">
        <v>0</v>
      </c>
      <c r="J31" s="23">
        <v>3</v>
      </c>
      <c r="K31" s="18">
        <v>1</v>
      </c>
      <c r="L31" s="20">
        <v>0</v>
      </c>
      <c r="M31" s="23">
        <v>4</v>
      </c>
      <c r="N31" s="18">
        <v>0</v>
      </c>
      <c r="O31" s="20">
        <v>3</v>
      </c>
      <c r="P31" s="23">
        <v>4</v>
      </c>
      <c r="Q31" s="22">
        <v>0</v>
      </c>
    </row>
    <row r="32" spans="2:17" ht="15.75" thickBot="1" x14ac:dyDescent="0.3">
      <c r="B32" s="18"/>
      <c r="C32" s="24"/>
      <c r="D32" s="25"/>
      <c r="E32" s="26"/>
      <c r="F32" s="24"/>
      <c r="G32" s="25"/>
      <c r="H32" s="27"/>
      <c r="I32" s="24"/>
      <c r="J32" s="28"/>
      <c r="K32" s="27"/>
      <c r="L32" s="24"/>
      <c r="M32" s="28"/>
      <c r="N32" s="27"/>
      <c r="O32" s="24"/>
      <c r="P32" s="28"/>
      <c r="Q32" s="26"/>
    </row>
    <row r="33" spans="2:17" x14ac:dyDescent="0.25">
      <c r="P33" s="17" t="s">
        <v>17</v>
      </c>
    </row>
    <row r="35" spans="2:17" ht="14.45" customHeight="1" x14ac:dyDescent="0.25">
      <c r="H35" s="67" t="s">
        <v>9</v>
      </c>
      <c r="I35" s="67"/>
      <c r="J35" s="67"/>
      <c r="K35" s="67"/>
      <c r="L35" s="7"/>
    </row>
    <row r="36" spans="2:17" ht="14.45" customHeight="1" x14ac:dyDescent="0.25">
      <c r="H36" s="67"/>
      <c r="I36" s="67"/>
      <c r="J36" s="67"/>
      <c r="K36" s="67"/>
      <c r="L36" s="7"/>
    </row>
    <row r="37" spans="2:17" ht="15.75" thickBot="1" x14ac:dyDescent="0.3"/>
    <row r="38" spans="2:17" x14ac:dyDescent="0.25">
      <c r="B38" s="18"/>
      <c r="C38" s="69" t="s">
        <v>0</v>
      </c>
      <c r="D38" s="64"/>
      <c r="E38" s="71"/>
      <c r="F38" s="69" t="s">
        <v>1</v>
      </c>
      <c r="G38" s="64"/>
      <c r="H38" s="70"/>
      <c r="I38" s="63" t="s">
        <v>2</v>
      </c>
      <c r="J38" s="64"/>
      <c r="K38" s="65"/>
      <c r="L38" s="63" t="s">
        <v>3</v>
      </c>
      <c r="M38" s="64"/>
      <c r="N38" s="65"/>
      <c r="O38" s="63" t="s">
        <v>4</v>
      </c>
      <c r="P38" s="64"/>
      <c r="Q38" s="65"/>
    </row>
    <row r="39" spans="2:17" x14ac:dyDescent="0.25">
      <c r="B39" s="18"/>
      <c r="C39" s="55" t="s">
        <v>11</v>
      </c>
      <c r="D39" s="56"/>
      <c r="E39" s="57" t="s">
        <v>6</v>
      </c>
      <c r="F39" s="55" t="s">
        <v>16</v>
      </c>
      <c r="G39" s="56"/>
      <c r="H39" s="59" t="s">
        <v>6</v>
      </c>
      <c r="I39" s="61" t="s">
        <v>15</v>
      </c>
      <c r="J39" s="62"/>
      <c r="K39" s="66" t="s">
        <v>6</v>
      </c>
      <c r="L39" s="61" t="s">
        <v>16</v>
      </c>
      <c r="M39" s="62"/>
      <c r="N39" s="66" t="s">
        <v>6</v>
      </c>
      <c r="O39" s="61" t="s">
        <v>16</v>
      </c>
      <c r="P39" s="62"/>
      <c r="Q39" s="68" t="s">
        <v>6</v>
      </c>
    </row>
    <row r="40" spans="2:17" x14ac:dyDescent="0.25">
      <c r="B40" s="18"/>
      <c r="C40" s="14" t="s">
        <v>12</v>
      </c>
      <c r="D40" s="19" t="s">
        <v>13</v>
      </c>
      <c r="E40" s="58"/>
      <c r="F40" s="14" t="s">
        <v>12</v>
      </c>
      <c r="G40" s="19" t="s">
        <v>14</v>
      </c>
      <c r="H40" s="60"/>
      <c r="I40" s="14" t="s">
        <v>12</v>
      </c>
      <c r="J40" s="16" t="s">
        <v>14</v>
      </c>
      <c r="K40" s="66"/>
      <c r="L40" s="14" t="s">
        <v>5</v>
      </c>
      <c r="M40" s="16" t="s">
        <v>14</v>
      </c>
      <c r="N40" s="66"/>
      <c r="O40" s="14" t="s">
        <v>5</v>
      </c>
      <c r="P40" s="16" t="s">
        <v>14</v>
      </c>
      <c r="Q40" s="68"/>
    </row>
    <row r="41" spans="2:17" x14ac:dyDescent="0.25">
      <c r="B41" s="18" t="s">
        <v>85</v>
      </c>
      <c r="C41" s="20"/>
      <c r="D41" s="21"/>
      <c r="E41" s="22"/>
      <c r="F41" s="20"/>
      <c r="G41" s="21"/>
      <c r="H41" s="18"/>
      <c r="I41" s="20"/>
      <c r="J41" s="23"/>
      <c r="K41" s="18"/>
      <c r="L41" s="20"/>
      <c r="M41" s="23"/>
      <c r="N41" s="18"/>
      <c r="O41" s="20"/>
      <c r="P41" s="23"/>
      <c r="Q41" s="22"/>
    </row>
    <row r="42" spans="2:17" x14ac:dyDescent="0.25">
      <c r="B42" s="18" t="s">
        <v>82</v>
      </c>
      <c r="C42" s="20">
        <v>1</v>
      </c>
      <c r="D42" s="21">
        <v>6</v>
      </c>
      <c r="E42" s="22">
        <v>0</v>
      </c>
      <c r="F42" s="20">
        <v>1</v>
      </c>
      <c r="G42" s="21">
        <v>1</v>
      </c>
      <c r="H42" s="18">
        <v>0</v>
      </c>
      <c r="I42" s="20">
        <v>2</v>
      </c>
      <c r="J42" s="23">
        <v>6</v>
      </c>
      <c r="K42" s="18">
        <v>0</v>
      </c>
      <c r="L42" s="20">
        <v>0</v>
      </c>
      <c r="M42" s="23">
        <v>0</v>
      </c>
      <c r="N42" s="18">
        <v>0</v>
      </c>
      <c r="O42" s="20">
        <v>0</v>
      </c>
      <c r="P42" s="23">
        <v>2</v>
      </c>
      <c r="Q42" s="22">
        <v>0</v>
      </c>
    </row>
    <row r="43" spans="2:17" x14ac:dyDescent="0.25">
      <c r="B43" s="18" t="s">
        <v>86</v>
      </c>
      <c r="C43" s="20"/>
      <c r="D43" s="21"/>
      <c r="E43" s="22"/>
      <c r="F43" s="20"/>
      <c r="G43" s="21"/>
      <c r="H43" s="18"/>
      <c r="I43" s="20"/>
      <c r="J43" s="23"/>
      <c r="K43" s="18"/>
      <c r="L43" s="20"/>
      <c r="M43" s="23"/>
      <c r="N43" s="18"/>
      <c r="O43" s="20"/>
      <c r="P43" s="23"/>
      <c r="Q43" s="22"/>
    </row>
    <row r="44" spans="2:17" x14ac:dyDescent="0.25">
      <c r="B44" s="18" t="s">
        <v>83</v>
      </c>
      <c r="C44" s="20">
        <v>2</v>
      </c>
      <c r="D44" s="21">
        <v>11</v>
      </c>
      <c r="E44" s="22">
        <v>1</v>
      </c>
      <c r="F44" s="20">
        <v>1</v>
      </c>
      <c r="G44" s="21">
        <v>4</v>
      </c>
      <c r="H44" s="18">
        <v>0</v>
      </c>
      <c r="I44" s="20">
        <v>2</v>
      </c>
      <c r="J44" s="23">
        <v>6</v>
      </c>
      <c r="K44" s="18">
        <v>0</v>
      </c>
      <c r="L44" s="20">
        <v>4</v>
      </c>
      <c r="M44" s="23">
        <v>3</v>
      </c>
      <c r="N44" s="18">
        <v>0</v>
      </c>
      <c r="O44" s="20">
        <v>4</v>
      </c>
      <c r="P44" s="23">
        <v>6</v>
      </c>
      <c r="Q44" s="22">
        <v>0</v>
      </c>
    </row>
    <row r="45" spans="2:17" x14ac:dyDescent="0.25">
      <c r="B45" s="18" t="s">
        <v>64</v>
      </c>
      <c r="C45" s="20">
        <v>2</v>
      </c>
      <c r="D45" s="21">
        <v>7</v>
      </c>
      <c r="E45" s="22">
        <v>0</v>
      </c>
      <c r="F45" s="20">
        <v>0</v>
      </c>
      <c r="G45" s="21">
        <v>3</v>
      </c>
      <c r="H45" s="18">
        <v>0</v>
      </c>
      <c r="I45" s="20">
        <v>1</v>
      </c>
      <c r="J45" s="23">
        <v>6</v>
      </c>
      <c r="K45" s="18">
        <v>0</v>
      </c>
      <c r="L45" s="20">
        <v>2</v>
      </c>
      <c r="M45" s="23">
        <v>4</v>
      </c>
      <c r="N45" s="18">
        <v>0</v>
      </c>
      <c r="O45" s="20">
        <v>1</v>
      </c>
      <c r="P45" s="23">
        <v>3</v>
      </c>
      <c r="Q45" s="22">
        <v>0</v>
      </c>
    </row>
    <row r="46" spans="2:17" x14ac:dyDescent="0.25">
      <c r="B46" s="18" t="s">
        <v>70</v>
      </c>
      <c r="C46" s="20">
        <v>0</v>
      </c>
      <c r="D46" s="21">
        <v>6</v>
      </c>
      <c r="E46" s="22">
        <v>0</v>
      </c>
      <c r="F46" s="20">
        <v>2</v>
      </c>
      <c r="G46" s="21">
        <v>5</v>
      </c>
      <c r="H46" s="18">
        <v>0</v>
      </c>
      <c r="I46" s="20">
        <v>2</v>
      </c>
      <c r="J46" s="23">
        <v>4</v>
      </c>
      <c r="K46" s="18">
        <v>0</v>
      </c>
      <c r="L46" s="20">
        <v>2</v>
      </c>
      <c r="M46" s="23">
        <v>4</v>
      </c>
      <c r="N46" s="18">
        <v>0</v>
      </c>
      <c r="O46" s="20">
        <v>2</v>
      </c>
      <c r="P46" s="23">
        <v>4</v>
      </c>
      <c r="Q46" s="22">
        <v>0</v>
      </c>
    </row>
    <row r="47" spans="2:17" x14ac:dyDescent="0.25">
      <c r="B47" s="18" t="s">
        <v>65</v>
      </c>
      <c r="C47" s="20">
        <v>2</v>
      </c>
      <c r="D47" s="21">
        <v>2</v>
      </c>
      <c r="E47" s="22">
        <v>0</v>
      </c>
      <c r="F47" s="20">
        <v>2</v>
      </c>
      <c r="G47" s="21">
        <v>2</v>
      </c>
      <c r="H47" s="18">
        <v>0</v>
      </c>
      <c r="I47" s="20">
        <v>2</v>
      </c>
      <c r="J47" s="23">
        <v>3</v>
      </c>
      <c r="K47" s="18">
        <v>1</v>
      </c>
      <c r="L47" s="20">
        <v>2</v>
      </c>
      <c r="M47" s="23">
        <v>1</v>
      </c>
      <c r="N47" s="18">
        <v>0</v>
      </c>
      <c r="O47" s="20">
        <v>1</v>
      </c>
      <c r="P47" s="23">
        <v>1</v>
      </c>
      <c r="Q47" s="22">
        <v>0</v>
      </c>
    </row>
    <row r="48" spans="2:17" ht="15.75" thickBot="1" x14ac:dyDescent="0.3">
      <c r="B48" s="18"/>
      <c r="C48" s="24"/>
      <c r="D48" s="25"/>
      <c r="E48" s="26"/>
      <c r="F48" s="24"/>
      <c r="G48" s="25"/>
      <c r="H48" s="27"/>
      <c r="I48" s="24"/>
      <c r="J48" s="28"/>
      <c r="K48" s="27"/>
      <c r="L48" s="24"/>
      <c r="M48" s="28"/>
      <c r="N48" s="27"/>
      <c r="O48" s="24"/>
      <c r="P48" s="28"/>
      <c r="Q48" s="26"/>
    </row>
    <row r="51" spans="2:17" ht="18" customHeight="1" x14ac:dyDescent="0.25">
      <c r="H51" s="67" t="s">
        <v>10</v>
      </c>
      <c r="I51" s="67"/>
      <c r="J51" s="67"/>
      <c r="K51" s="67"/>
      <c r="L51" s="7"/>
    </row>
    <row r="52" spans="2:17" ht="16.149999999999999" customHeight="1" x14ac:dyDescent="0.25">
      <c r="H52" s="67"/>
      <c r="I52" s="67"/>
      <c r="J52" s="67"/>
      <c r="K52" s="67"/>
      <c r="L52" s="7"/>
    </row>
    <row r="53" spans="2:17" ht="15.75" thickBot="1" x14ac:dyDescent="0.3"/>
    <row r="54" spans="2:17" x14ac:dyDescent="0.25">
      <c r="B54" s="18"/>
      <c r="C54" s="69" t="s">
        <v>0</v>
      </c>
      <c r="D54" s="64"/>
      <c r="E54" s="71"/>
      <c r="F54" s="69" t="s">
        <v>1</v>
      </c>
      <c r="G54" s="64"/>
      <c r="H54" s="70"/>
      <c r="I54" s="63" t="s">
        <v>2</v>
      </c>
      <c r="J54" s="64"/>
      <c r="K54" s="65"/>
      <c r="L54" s="63" t="s">
        <v>3</v>
      </c>
      <c r="M54" s="64"/>
      <c r="N54" s="65"/>
      <c r="O54" s="63" t="s">
        <v>4</v>
      </c>
      <c r="P54" s="64"/>
      <c r="Q54" s="65"/>
    </row>
    <row r="55" spans="2:17" x14ac:dyDescent="0.25">
      <c r="B55" s="18"/>
      <c r="C55" s="55" t="s">
        <v>11</v>
      </c>
      <c r="D55" s="56"/>
      <c r="E55" s="57" t="s">
        <v>6</v>
      </c>
      <c r="F55" s="55" t="s">
        <v>16</v>
      </c>
      <c r="G55" s="56"/>
      <c r="H55" s="59" t="s">
        <v>6</v>
      </c>
      <c r="I55" s="61" t="s">
        <v>15</v>
      </c>
      <c r="J55" s="62"/>
      <c r="K55" s="66" t="s">
        <v>6</v>
      </c>
      <c r="L55" s="61" t="s">
        <v>16</v>
      </c>
      <c r="M55" s="62"/>
      <c r="N55" s="66" t="s">
        <v>6</v>
      </c>
      <c r="O55" s="61" t="s">
        <v>16</v>
      </c>
      <c r="P55" s="62"/>
      <c r="Q55" s="68" t="s">
        <v>6</v>
      </c>
    </row>
    <row r="56" spans="2:17" x14ac:dyDescent="0.25">
      <c r="B56" s="18"/>
      <c r="C56" s="14" t="s">
        <v>12</v>
      </c>
      <c r="D56" s="19" t="s">
        <v>13</v>
      </c>
      <c r="E56" s="58"/>
      <c r="F56" s="14" t="s">
        <v>12</v>
      </c>
      <c r="G56" s="19" t="s">
        <v>14</v>
      </c>
      <c r="H56" s="60"/>
      <c r="I56" s="14" t="s">
        <v>12</v>
      </c>
      <c r="J56" s="16" t="s">
        <v>14</v>
      </c>
      <c r="K56" s="66"/>
      <c r="L56" s="14" t="s">
        <v>5</v>
      </c>
      <c r="M56" s="16" t="s">
        <v>14</v>
      </c>
      <c r="N56" s="66"/>
      <c r="O56" s="14" t="s">
        <v>5</v>
      </c>
      <c r="P56" s="16" t="s">
        <v>14</v>
      </c>
      <c r="Q56" s="68"/>
    </row>
    <row r="57" spans="2:17" x14ac:dyDescent="0.25">
      <c r="B57" s="18" t="s">
        <v>85</v>
      </c>
      <c r="C57" s="20"/>
      <c r="D57" s="21"/>
      <c r="E57" s="22"/>
      <c r="F57" s="20"/>
      <c r="G57" s="21"/>
      <c r="H57" s="18"/>
      <c r="I57" s="20"/>
      <c r="J57" s="23"/>
      <c r="K57" s="18"/>
      <c r="L57" s="20"/>
      <c r="M57" s="23"/>
      <c r="N57" s="18"/>
      <c r="O57" s="20"/>
      <c r="P57" s="23"/>
      <c r="Q57" s="22"/>
    </row>
    <row r="58" spans="2:17" x14ac:dyDescent="0.25">
      <c r="B58" s="18" t="s">
        <v>82</v>
      </c>
      <c r="C58" s="20">
        <v>1</v>
      </c>
      <c r="D58" s="21">
        <v>3</v>
      </c>
      <c r="E58" s="22">
        <v>2</v>
      </c>
      <c r="F58" s="20">
        <v>0</v>
      </c>
      <c r="G58" s="21">
        <v>2</v>
      </c>
      <c r="H58" s="18">
        <v>0</v>
      </c>
      <c r="I58" s="20">
        <v>3</v>
      </c>
      <c r="J58" s="23">
        <v>5</v>
      </c>
      <c r="K58" s="18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</row>
    <row r="59" spans="2:17" x14ac:dyDescent="0.25">
      <c r="B59" s="18" t="s">
        <v>86</v>
      </c>
      <c r="C59" s="20"/>
      <c r="D59" s="21"/>
      <c r="E59" s="22"/>
      <c r="F59" s="20"/>
      <c r="G59" s="21"/>
      <c r="H59" s="18"/>
      <c r="I59" s="20"/>
      <c r="J59" s="23"/>
      <c r="K59" s="18"/>
      <c r="L59" s="20"/>
      <c r="M59" s="23"/>
      <c r="N59" s="18"/>
      <c r="O59" s="20"/>
      <c r="P59" s="23"/>
      <c r="Q59" s="22"/>
    </row>
    <row r="60" spans="2:17" x14ac:dyDescent="0.25">
      <c r="B60" s="18" t="s">
        <v>83</v>
      </c>
      <c r="C60" s="20">
        <v>3</v>
      </c>
      <c r="D60" s="21">
        <v>8</v>
      </c>
      <c r="E60" s="22">
        <v>2</v>
      </c>
      <c r="F60" s="29">
        <v>0</v>
      </c>
      <c r="G60" s="29">
        <v>0</v>
      </c>
      <c r="H60" s="29">
        <v>0</v>
      </c>
      <c r="I60" s="20">
        <v>2</v>
      </c>
      <c r="J60" s="23">
        <v>5</v>
      </c>
      <c r="K60" s="18">
        <v>0</v>
      </c>
      <c r="L60" s="20">
        <v>1</v>
      </c>
      <c r="M60" s="23">
        <v>4</v>
      </c>
      <c r="N60" s="18">
        <v>0</v>
      </c>
      <c r="O60" s="20">
        <v>2</v>
      </c>
      <c r="P60" s="23">
        <v>4</v>
      </c>
      <c r="Q60" s="22">
        <v>0</v>
      </c>
    </row>
    <row r="61" spans="2:17" x14ac:dyDescent="0.25">
      <c r="B61" s="18" t="s">
        <v>64</v>
      </c>
      <c r="C61" s="20">
        <v>3</v>
      </c>
      <c r="D61" s="21">
        <v>3</v>
      </c>
      <c r="E61" s="22">
        <v>0</v>
      </c>
      <c r="F61" s="20">
        <v>4</v>
      </c>
      <c r="G61" s="21">
        <v>3</v>
      </c>
      <c r="H61" s="18">
        <v>0</v>
      </c>
      <c r="I61" s="20">
        <v>1</v>
      </c>
      <c r="J61" s="23">
        <v>7</v>
      </c>
      <c r="K61" s="18">
        <v>0</v>
      </c>
      <c r="L61" s="20">
        <v>0</v>
      </c>
      <c r="M61" s="23">
        <v>0</v>
      </c>
      <c r="N61" s="18">
        <v>0</v>
      </c>
      <c r="O61" s="20">
        <v>2</v>
      </c>
      <c r="P61" s="23">
        <v>2</v>
      </c>
      <c r="Q61" s="22">
        <v>0</v>
      </c>
    </row>
    <row r="62" spans="2:17" x14ac:dyDescent="0.25">
      <c r="B62" s="18" t="s">
        <v>70</v>
      </c>
      <c r="C62" s="20">
        <v>2</v>
      </c>
      <c r="D62" s="21">
        <v>5</v>
      </c>
      <c r="E62" s="22">
        <v>1</v>
      </c>
      <c r="F62" s="20">
        <v>0</v>
      </c>
      <c r="G62" s="21">
        <v>2</v>
      </c>
      <c r="H62" s="18">
        <v>1</v>
      </c>
      <c r="I62" s="20">
        <v>4</v>
      </c>
      <c r="J62" s="23">
        <v>4</v>
      </c>
      <c r="K62" s="18">
        <v>0</v>
      </c>
      <c r="L62" s="20">
        <v>3</v>
      </c>
      <c r="M62" s="23">
        <v>1</v>
      </c>
      <c r="N62" s="18">
        <v>0</v>
      </c>
      <c r="O62" s="20">
        <v>2</v>
      </c>
      <c r="P62" s="23">
        <v>4</v>
      </c>
      <c r="Q62" s="22">
        <v>1</v>
      </c>
    </row>
    <row r="63" spans="2:17" x14ac:dyDescent="0.25">
      <c r="B63" s="18" t="s">
        <v>65</v>
      </c>
      <c r="C63" s="20">
        <v>0</v>
      </c>
      <c r="D63" s="21">
        <v>6</v>
      </c>
      <c r="E63" s="22">
        <v>0</v>
      </c>
      <c r="F63" s="20">
        <v>0</v>
      </c>
      <c r="G63" s="21">
        <v>0</v>
      </c>
      <c r="H63" s="18">
        <v>0</v>
      </c>
      <c r="I63" s="20">
        <v>3</v>
      </c>
      <c r="J63" s="23">
        <v>5</v>
      </c>
      <c r="K63" s="18">
        <v>0</v>
      </c>
      <c r="L63" s="20">
        <v>2</v>
      </c>
      <c r="M63" s="23">
        <v>3</v>
      </c>
      <c r="N63" s="18">
        <v>0</v>
      </c>
      <c r="O63" s="20">
        <v>4</v>
      </c>
      <c r="P63" s="23">
        <v>2</v>
      </c>
      <c r="Q63" s="22">
        <v>0</v>
      </c>
    </row>
    <row r="64" spans="2:17" ht="15.75" thickBot="1" x14ac:dyDescent="0.3">
      <c r="B64" s="18"/>
      <c r="C64" s="24"/>
      <c r="D64" s="25"/>
      <c r="E64" s="26"/>
      <c r="F64" s="24"/>
      <c r="G64" s="25"/>
      <c r="H64" s="27"/>
      <c r="I64" s="24"/>
      <c r="J64" s="28"/>
      <c r="K64" s="27"/>
      <c r="L64" s="24"/>
      <c r="M64" s="28"/>
      <c r="N64" s="27"/>
      <c r="O64" s="24"/>
      <c r="P64" s="28"/>
      <c r="Q64" s="26"/>
    </row>
  </sheetData>
  <mergeCells count="64">
    <mergeCell ref="H19:K20"/>
    <mergeCell ref="C5:E5"/>
    <mergeCell ref="F5:H5"/>
    <mergeCell ref="H2:K3"/>
    <mergeCell ref="C54:E54"/>
    <mergeCell ref="F54:H54"/>
    <mergeCell ref="H35:K36"/>
    <mergeCell ref="C38:E38"/>
    <mergeCell ref="F38:H38"/>
    <mergeCell ref="I38:K38"/>
    <mergeCell ref="I54:K54"/>
    <mergeCell ref="I23:J23"/>
    <mergeCell ref="K23:K24"/>
    <mergeCell ref="C39:D39"/>
    <mergeCell ref="E39:E40"/>
    <mergeCell ref="F39:G39"/>
    <mergeCell ref="Q6:Q7"/>
    <mergeCell ref="O5:Q5"/>
    <mergeCell ref="L5:N5"/>
    <mergeCell ref="I5:K5"/>
    <mergeCell ref="C6:D6"/>
    <mergeCell ref="F6:G6"/>
    <mergeCell ref="I6:J6"/>
    <mergeCell ref="L6:M6"/>
    <mergeCell ref="O6:P6"/>
    <mergeCell ref="E6:E7"/>
    <mergeCell ref="H6:H7"/>
    <mergeCell ref="K6:K7"/>
    <mergeCell ref="N6:N7"/>
    <mergeCell ref="F22:H22"/>
    <mergeCell ref="C22:E22"/>
    <mergeCell ref="I22:K22"/>
    <mergeCell ref="L22:N22"/>
    <mergeCell ref="O22:Q22"/>
    <mergeCell ref="L38:N38"/>
    <mergeCell ref="O38:Q38"/>
    <mergeCell ref="C23:D23"/>
    <mergeCell ref="E23:E24"/>
    <mergeCell ref="F23:G23"/>
    <mergeCell ref="H23:H24"/>
    <mergeCell ref="L23:M23"/>
    <mergeCell ref="N23:N24"/>
    <mergeCell ref="O23:P23"/>
    <mergeCell ref="Q23:Q24"/>
    <mergeCell ref="L54:N54"/>
    <mergeCell ref="O54:Q54"/>
    <mergeCell ref="K39:K40"/>
    <mergeCell ref="H51:K52"/>
    <mergeCell ref="L55:M55"/>
    <mergeCell ref="N55:N56"/>
    <mergeCell ref="O55:P55"/>
    <mergeCell ref="Q55:Q56"/>
    <mergeCell ref="K55:K56"/>
    <mergeCell ref="Q39:Q40"/>
    <mergeCell ref="H39:H40"/>
    <mergeCell ref="I39:J39"/>
    <mergeCell ref="L39:M39"/>
    <mergeCell ref="N39:N40"/>
    <mergeCell ref="O39:P39"/>
    <mergeCell ref="C55:D55"/>
    <mergeCell ref="E55:E56"/>
    <mergeCell ref="F55:G55"/>
    <mergeCell ref="H55:H56"/>
    <mergeCell ref="I55:J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F5BB-62A9-4E9D-8948-013E147BF311}">
  <dimension ref="B2:Q83"/>
  <sheetViews>
    <sheetView topLeftCell="B76" zoomScale="85" zoomScaleNormal="85" workbookViewId="0">
      <selection activeCell="B29" sqref="B29"/>
    </sheetView>
  </sheetViews>
  <sheetFormatPr defaultRowHeight="15" x14ac:dyDescent="0.25"/>
  <cols>
    <col min="2" max="2" width="17" customWidth="1"/>
    <col min="3" max="3" width="10.140625" customWidth="1"/>
    <col min="4" max="4" width="15" customWidth="1"/>
    <col min="5" max="5" width="12.5703125" customWidth="1"/>
    <col min="6" max="6" width="14.140625" customWidth="1"/>
    <col min="7" max="7" width="10.42578125" customWidth="1"/>
    <col min="8" max="8" width="12.42578125" customWidth="1"/>
    <col min="9" max="9" width="16.5703125" customWidth="1"/>
    <col min="10" max="10" width="9.85546875" customWidth="1"/>
    <col min="11" max="11" width="13.28515625" customWidth="1"/>
    <col min="12" max="12" width="13.42578125" customWidth="1"/>
    <col min="13" max="13" width="9.140625" customWidth="1"/>
    <col min="14" max="14" width="13.28515625" customWidth="1"/>
    <col min="15" max="15" width="11.140625" customWidth="1"/>
    <col min="16" max="16" width="9.5703125" customWidth="1"/>
    <col min="17" max="17" width="12.5703125" customWidth="1"/>
    <col min="18" max="18" width="20.85546875" customWidth="1"/>
  </cols>
  <sheetData>
    <row r="2" spans="2:17" ht="14.45" customHeight="1" x14ac:dyDescent="0.25">
      <c r="H2" s="67" t="s">
        <v>18</v>
      </c>
      <c r="I2" s="67"/>
      <c r="J2" s="67"/>
      <c r="K2" s="67"/>
      <c r="L2" s="7"/>
    </row>
    <row r="3" spans="2:17" ht="14.45" customHeight="1" x14ac:dyDescent="0.25">
      <c r="H3" s="67"/>
      <c r="I3" s="67"/>
      <c r="J3" s="67"/>
      <c r="K3" s="67"/>
      <c r="L3" s="7"/>
    </row>
    <row r="4" spans="2:17" ht="15.75" thickBot="1" x14ac:dyDescent="0.3"/>
    <row r="5" spans="2:17" x14ac:dyDescent="0.25">
      <c r="B5" s="2"/>
      <c r="C5" s="69" t="s">
        <v>0</v>
      </c>
      <c r="D5" s="64"/>
      <c r="E5" s="71"/>
      <c r="F5" s="69" t="s">
        <v>1</v>
      </c>
      <c r="G5" s="64"/>
      <c r="H5" s="70"/>
      <c r="I5" s="63" t="s">
        <v>2</v>
      </c>
      <c r="J5" s="64"/>
      <c r="K5" s="65"/>
      <c r="L5" s="63" t="s">
        <v>3</v>
      </c>
      <c r="M5" s="64"/>
      <c r="N5" s="65"/>
      <c r="O5" s="63" t="s">
        <v>4</v>
      </c>
      <c r="P5" s="64"/>
      <c r="Q5" s="65"/>
    </row>
    <row r="6" spans="2:17" x14ac:dyDescent="0.25">
      <c r="B6" s="2"/>
      <c r="C6" s="74" t="s">
        <v>11</v>
      </c>
      <c r="D6" s="75"/>
      <c r="E6" s="57" t="s">
        <v>6</v>
      </c>
      <c r="F6" s="74" t="s">
        <v>16</v>
      </c>
      <c r="G6" s="75"/>
      <c r="H6" s="59" t="s">
        <v>6</v>
      </c>
      <c r="I6" s="72" t="s">
        <v>15</v>
      </c>
      <c r="J6" s="73"/>
      <c r="K6" s="66" t="s">
        <v>6</v>
      </c>
      <c r="L6" s="72" t="s">
        <v>16</v>
      </c>
      <c r="M6" s="73"/>
      <c r="N6" s="66" t="s">
        <v>6</v>
      </c>
      <c r="O6" s="72" t="s">
        <v>16</v>
      </c>
      <c r="P6" s="73"/>
      <c r="Q6" s="68" t="s">
        <v>6</v>
      </c>
    </row>
    <row r="7" spans="2:17" x14ac:dyDescent="0.25">
      <c r="B7" s="2"/>
      <c r="C7" s="10" t="s">
        <v>12</v>
      </c>
      <c r="D7" s="11" t="s">
        <v>13</v>
      </c>
      <c r="E7" s="58"/>
      <c r="F7" s="10" t="s">
        <v>12</v>
      </c>
      <c r="G7" s="11" t="s">
        <v>14</v>
      </c>
      <c r="H7" s="60"/>
      <c r="I7" s="14" t="s">
        <v>12</v>
      </c>
      <c r="J7" s="13" t="s">
        <v>14</v>
      </c>
      <c r="K7" s="66"/>
      <c r="L7" s="14" t="s">
        <v>5</v>
      </c>
      <c r="M7" s="13" t="s">
        <v>14</v>
      </c>
      <c r="N7" s="66"/>
      <c r="O7" s="14" t="s">
        <v>5</v>
      </c>
      <c r="P7" s="13" t="s">
        <v>14</v>
      </c>
      <c r="Q7" s="68"/>
    </row>
    <row r="8" spans="2:17" x14ac:dyDescent="0.25">
      <c r="B8" s="2" t="s">
        <v>85</v>
      </c>
      <c r="C8" s="3"/>
      <c r="D8" s="8"/>
      <c r="E8" s="4"/>
      <c r="F8" s="3"/>
      <c r="G8" s="8"/>
      <c r="H8" s="2"/>
      <c r="I8" s="3"/>
      <c r="J8" s="1"/>
      <c r="K8" s="2"/>
      <c r="L8" s="3"/>
      <c r="M8" s="1"/>
      <c r="N8" s="2"/>
      <c r="O8" s="3"/>
      <c r="P8" s="1"/>
      <c r="Q8" s="4"/>
    </row>
    <row r="9" spans="2:17" x14ac:dyDescent="0.25">
      <c r="B9" s="2" t="s">
        <v>82</v>
      </c>
      <c r="C9" s="3">
        <v>1</v>
      </c>
      <c r="D9" s="8">
        <v>3</v>
      </c>
      <c r="E9" s="4">
        <v>0</v>
      </c>
      <c r="F9" s="3">
        <v>1</v>
      </c>
      <c r="G9" s="8">
        <v>3</v>
      </c>
      <c r="H9" s="2">
        <v>0</v>
      </c>
      <c r="I9" s="3">
        <v>0</v>
      </c>
      <c r="J9" s="1">
        <v>0</v>
      </c>
      <c r="K9" s="2">
        <v>0</v>
      </c>
      <c r="L9" s="3">
        <v>0</v>
      </c>
      <c r="M9" s="1">
        <v>0</v>
      </c>
      <c r="N9" s="2">
        <v>0</v>
      </c>
      <c r="O9" s="3">
        <v>0</v>
      </c>
      <c r="P9" s="1">
        <v>0</v>
      </c>
      <c r="Q9" s="4">
        <v>0</v>
      </c>
    </row>
    <row r="10" spans="2:17" x14ac:dyDescent="0.25">
      <c r="B10" s="2" t="s">
        <v>86</v>
      </c>
      <c r="C10" s="3"/>
      <c r="D10" s="8"/>
      <c r="E10" s="4"/>
      <c r="F10" s="3"/>
      <c r="G10" s="8"/>
      <c r="H10" s="2"/>
      <c r="I10" s="3"/>
      <c r="J10" s="1"/>
      <c r="K10" s="2"/>
      <c r="L10" s="3"/>
      <c r="M10" s="1"/>
      <c r="N10" s="2"/>
      <c r="O10" s="3"/>
      <c r="P10" s="1"/>
      <c r="Q10" s="4"/>
    </row>
    <row r="11" spans="2:17" x14ac:dyDescent="0.25">
      <c r="B11" s="2" t="s">
        <v>83</v>
      </c>
      <c r="C11" s="3">
        <v>2</v>
      </c>
      <c r="D11" s="8">
        <v>9</v>
      </c>
      <c r="E11" s="4">
        <v>1</v>
      </c>
      <c r="F11" s="3"/>
      <c r="G11" s="8"/>
      <c r="H11" s="2"/>
      <c r="I11" s="3">
        <v>3</v>
      </c>
      <c r="J11" s="1">
        <v>11</v>
      </c>
      <c r="K11" s="2">
        <v>1</v>
      </c>
      <c r="L11" s="3">
        <v>1</v>
      </c>
      <c r="M11" s="1">
        <v>7</v>
      </c>
      <c r="N11" s="2"/>
      <c r="O11" s="3">
        <v>1</v>
      </c>
      <c r="P11" s="1">
        <v>8</v>
      </c>
      <c r="Q11" s="4"/>
    </row>
    <row r="12" spans="2:17" x14ac:dyDescent="0.25">
      <c r="B12" s="2" t="s">
        <v>64</v>
      </c>
      <c r="C12" s="3">
        <v>4</v>
      </c>
      <c r="D12" s="8">
        <v>2</v>
      </c>
      <c r="E12" s="4">
        <v>0</v>
      </c>
      <c r="F12" s="3">
        <v>7</v>
      </c>
      <c r="G12" s="8">
        <v>2</v>
      </c>
      <c r="H12" s="2">
        <v>0</v>
      </c>
      <c r="I12" s="3">
        <v>5</v>
      </c>
      <c r="J12" s="1">
        <v>3</v>
      </c>
      <c r="K12" s="2">
        <v>1</v>
      </c>
      <c r="L12" s="3">
        <v>3</v>
      </c>
      <c r="M12" s="1">
        <v>3</v>
      </c>
      <c r="N12" s="2">
        <v>0</v>
      </c>
      <c r="O12" s="3">
        <v>1</v>
      </c>
      <c r="P12" s="1">
        <v>3</v>
      </c>
      <c r="Q12" s="4">
        <v>0</v>
      </c>
    </row>
    <row r="13" spans="2:17" x14ac:dyDescent="0.25">
      <c r="B13" s="2" t="s">
        <v>70</v>
      </c>
      <c r="C13" s="3">
        <v>5</v>
      </c>
      <c r="D13" s="8">
        <v>3</v>
      </c>
      <c r="E13" s="4">
        <v>0</v>
      </c>
      <c r="F13" s="3">
        <v>3</v>
      </c>
      <c r="G13" s="8">
        <v>4</v>
      </c>
      <c r="H13" s="2">
        <v>1</v>
      </c>
      <c r="I13" s="3">
        <v>4</v>
      </c>
      <c r="J13" s="1">
        <v>5</v>
      </c>
      <c r="K13" s="2">
        <v>0</v>
      </c>
      <c r="L13" s="3">
        <v>0</v>
      </c>
      <c r="M13" s="1"/>
      <c r="N13" s="2"/>
      <c r="O13" s="3"/>
      <c r="P13" s="1"/>
      <c r="Q13" s="4"/>
    </row>
    <row r="14" spans="2:17" x14ac:dyDescent="0.25">
      <c r="B14" s="2" t="s">
        <v>65</v>
      </c>
      <c r="C14" s="3">
        <v>1</v>
      </c>
      <c r="D14" s="8">
        <v>6</v>
      </c>
      <c r="E14" s="4">
        <v>0</v>
      </c>
      <c r="F14" s="3">
        <v>5</v>
      </c>
      <c r="G14" s="8">
        <v>3</v>
      </c>
      <c r="H14" s="2">
        <v>0</v>
      </c>
      <c r="I14" s="3">
        <v>0</v>
      </c>
      <c r="J14" s="1">
        <v>10</v>
      </c>
      <c r="K14" s="2">
        <v>0</v>
      </c>
      <c r="L14" s="3">
        <v>7</v>
      </c>
      <c r="M14" s="1">
        <v>3</v>
      </c>
      <c r="N14" s="2">
        <v>0</v>
      </c>
      <c r="O14" s="3">
        <v>1</v>
      </c>
      <c r="P14" s="1">
        <v>3</v>
      </c>
      <c r="Q14" s="4">
        <v>1</v>
      </c>
    </row>
    <row r="15" spans="2:17" ht="15.75" thickBot="1" x14ac:dyDescent="0.3">
      <c r="B15" s="2"/>
      <c r="C15" s="5"/>
      <c r="D15" s="9"/>
      <c r="E15" s="6"/>
      <c r="F15" s="5"/>
      <c r="G15" s="9"/>
      <c r="H15" s="12"/>
      <c r="I15" s="5"/>
      <c r="J15" s="15"/>
      <c r="K15" s="12"/>
      <c r="L15" s="5"/>
      <c r="M15" s="15"/>
      <c r="N15" s="12"/>
      <c r="O15" s="5"/>
      <c r="P15" s="15"/>
      <c r="Q15" s="6"/>
    </row>
    <row r="19" spans="2:17" ht="14.45" customHeight="1" x14ac:dyDescent="0.25">
      <c r="H19" s="67" t="s">
        <v>19</v>
      </c>
      <c r="I19" s="67"/>
      <c r="J19" s="67"/>
      <c r="K19" s="67"/>
      <c r="L19" s="7"/>
    </row>
    <row r="20" spans="2:17" ht="14.45" customHeight="1" x14ac:dyDescent="0.25">
      <c r="H20" s="67"/>
      <c r="I20" s="67"/>
      <c r="J20" s="67"/>
      <c r="K20" s="67"/>
      <c r="L20" s="7"/>
    </row>
    <row r="21" spans="2:17" ht="15.75" thickBot="1" x14ac:dyDescent="0.3"/>
    <row r="22" spans="2:17" x14ac:dyDescent="0.25">
      <c r="B22" s="2"/>
      <c r="C22" s="69" t="s">
        <v>0</v>
      </c>
      <c r="D22" s="64"/>
      <c r="E22" s="71"/>
      <c r="F22" s="69" t="s">
        <v>1</v>
      </c>
      <c r="G22" s="64"/>
      <c r="H22" s="70"/>
      <c r="I22" s="63" t="s">
        <v>2</v>
      </c>
      <c r="J22" s="64"/>
      <c r="K22" s="65"/>
      <c r="L22" s="63" t="s">
        <v>3</v>
      </c>
      <c r="M22" s="64"/>
      <c r="N22" s="65"/>
      <c r="O22" s="63" t="s">
        <v>4</v>
      </c>
      <c r="P22" s="64"/>
      <c r="Q22" s="65"/>
    </row>
    <row r="23" spans="2:17" x14ac:dyDescent="0.25">
      <c r="B23" s="2"/>
      <c r="C23" s="74" t="s">
        <v>11</v>
      </c>
      <c r="D23" s="75"/>
      <c r="E23" s="57" t="s">
        <v>6</v>
      </c>
      <c r="F23" s="74" t="s">
        <v>16</v>
      </c>
      <c r="G23" s="75"/>
      <c r="H23" s="59" t="s">
        <v>6</v>
      </c>
      <c r="I23" s="72" t="s">
        <v>15</v>
      </c>
      <c r="J23" s="73"/>
      <c r="K23" s="66" t="s">
        <v>6</v>
      </c>
      <c r="L23" s="72" t="s">
        <v>16</v>
      </c>
      <c r="M23" s="73"/>
      <c r="N23" s="66" t="s">
        <v>6</v>
      </c>
      <c r="O23" s="72" t="s">
        <v>16</v>
      </c>
      <c r="P23" s="73"/>
      <c r="Q23" s="68" t="s">
        <v>6</v>
      </c>
    </row>
    <row r="24" spans="2:17" x14ac:dyDescent="0.25">
      <c r="B24" s="2"/>
      <c r="C24" s="10" t="s">
        <v>12</v>
      </c>
      <c r="D24" s="11" t="s">
        <v>13</v>
      </c>
      <c r="E24" s="58"/>
      <c r="F24" s="10" t="s">
        <v>12</v>
      </c>
      <c r="G24" s="11" t="s">
        <v>14</v>
      </c>
      <c r="H24" s="60"/>
      <c r="I24" s="14" t="s">
        <v>12</v>
      </c>
      <c r="J24" s="13" t="s">
        <v>14</v>
      </c>
      <c r="K24" s="66"/>
      <c r="L24" s="14" t="s">
        <v>5</v>
      </c>
      <c r="M24" s="13" t="s">
        <v>14</v>
      </c>
      <c r="N24" s="66"/>
      <c r="O24" s="14" t="s">
        <v>5</v>
      </c>
      <c r="P24" s="13" t="s">
        <v>14</v>
      </c>
      <c r="Q24" s="68"/>
    </row>
    <row r="25" spans="2:17" x14ac:dyDescent="0.25">
      <c r="B25" s="2" t="s">
        <v>85</v>
      </c>
      <c r="C25" s="3"/>
      <c r="D25" s="8"/>
      <c r="E25" s="4"/>
      <c r="F25" s="3"/>
      <c r="G25" s="8"/>
      <c r="H25" s="2"/>
      <c r="I25" s="3"/>
      <c r="J25" s="1"/>
      <c r="K25" s="2"/>
      <c r="L25" s="3"/>
      <c r="M25" s="1"/>
      <c r="N25" s="2"/>
      <c r="O25" s="3"/>
      <c r="P25" s="1"/>
      <c r="Q25" s="4"/>
    </row>
    <row r="26" spans="2:17" x14ac:dyDescent="0.25">
      <c r="B26" s="2" t="s">
        <v>82</v>
      </c>
      <c r="C26" s="3">
        <v>0</v>
      </c>
      <c r="D26" s="8">
        <v>1</v>
      </c>
      <c r="E26" s="4">
        <v>0</v>
      </c>
      <c r="F26" s="3">
        <v>4</v>
      </c>
      <c r="G26" s="8">
        <v>3</v>
      </c>
      <c r="H26" s="2">
        <v>0</v>
      </c>
      <c r="I26" s="3">
        <v>1</v>
      </c>
      <c r="J26" s="1">
        <v>1</v>
      </c>
      <c r="K26" s="2">
        <v>0</v>
      </c>
      <c r="L26" s="3">
        <v>0</v>
      </c>
      <c r="M26" s="1">
        <v>1</v>
      </c>
      <c r="N26" s="2">
        <v>0</v>
      </c>
      <c r="O26" s="3">
        <v>0</v>
      </c>
      <c r="P26" s="1">
        <v>0</v>
      </c>
      <c r="Q26" s="4">
        <v>0</v>
      </c>
    </row>
    <row r="27" spans="2:17" x14ac:dyDescent="0.25">
      <c r="B27" s="2" t="s">
        <v>86</v>
      </c>
      <c r="C27" s="3"/>
      <c r="D27" s="8"/>
      <c r="E27" s="4"/>
      <c r="F27" s="3"/>
      <c r="G27" s="8"/>
      <c r="H27" s="2"/>
      <c r="I27" s="3"/>
      <c r="J27" s="1"/>
      <c r="K27" s="2"/>
      <c r="L27" s="3"/>
      <c r="M27" s="1"/>
      <c r="N27" s="2"/>
      <c r="O27" s="3"/>
      <c r="P27" s="1"/>
      <c r="Q27" s="4"/>
    </row>
    <row r="28" spans="2:17" x14ac:dyDescent="0.25">
      <c r="B28" s="2" t="s">
        <v>83</v>
      </c>
      <c r="C28" s="3">
        <v>3</v>
      </c>
      <c r="D28" s="8">
        <v>3</v>
      </c>
      <c r="E28" s="4">
        <v>1</v>
      </c>
      <c r="F28" s="3">
        <v>2</v>
      </c>
      <c r="G28" s="8">
        <v>10</v>
      </c>
      <c r="H28" s="2"/>
      <c r="I28" s="3"/>
      <c r="J28" s="1">
        <v>5</v>
      </c>
      <c r="K28" s="2"/>
      <c r="L28" s="3">
        <v>3</v>
      </c>
      <c r="M28" s="1">
        <v>6</v>
      </c>
      <c r="N28" s="2">
        <v>1</v>
      </c>
      <c r="O28" s="3">
        <v>1</v>
      </c>
      <c r="P28" s="1">
        <v>1</v>
      </c>
      <c r="Q28" s="4">
        <v>1</v>
      </c>
    </row>
    <row r="29" spans="2:17" x14ac:dyDescent="0.25">
      <c r="B29" s="2" t="s">
        <v>64</v>
      </c>
      <c r="C29" s="3">
        <v>3</v>
      </c>
      <c r="D29" s="8">
        <v>3</v>
      </c>
      <c r="E29" s="4">
        <v>0</v>
      </c>
      <c r="F29" s="3">
        <v>6</v>
      </c>
      <c r="G29" s="8">
        <v>4</v>
      </c>
      <c r="H29" s="2">
        <v>0</v>
      </c>
      <c r="I29" s="3">
        <v>4</v>
      </c>
      <c r="J29" s="1">
        <v>4</v>
      </c>
      <c r="K29" s="2">
        <v>1</v>
      </c>
      <c r="L29" s="3">
        <v>4</v>
      </c>
      <c r="M29" s="1">
        <v>2</v>
      </c>
      <c r="N29" s="2">
        <v>0</v>
      </c>
      <c r="O29" s="3">
        <v>5</v>
      </c>
      <c r="P29" s="1">
        <v>4</v>
      </c>
      <c r="Q29" s="4">
        <v>0</v>
      </c>
    </row>
    <row r="30" spans="2:17" x14ac:dyDescent="0.25">
      <c r="B30" s="2" t="s">
        <v>70</v>
      </c>
      <c r="C30" s="3">
        <v>6</v>
      </c>
      <c r="D30" s="8">
        <v>4</v>
      </c>
      <c r="E30" s="4">
        <v>0</v>
      </c>
      <c r="F30" s="3">
        <v>3</v>
      </c>
      <c r="G30" s="8">
        <v>4</v>
      </c>
      <c r="H30" s="2">
        <v>0</v>
      </c>
      <c r="I30" s="3">
        <v>7</v>
      </c>
      <c r="J30" s="1">
        <v>5</v>
      </c>
      <c r="K30" s="2">
        <v>1</v>
      </c>
      <c r="L30" s="3">
        <v>6</v>
      </c>
      <c r="M30" s="1">
        <v>2</v>
      </c>
      <c r="N30" s="2">
        <v>1</v>
      </c>
      <c r="O30" s="3"/>
      <c r="P30" s="1"/>
      <c r="Q30" s="4"/>
    </row>
    <row r="31" spans="2:17" x14ac:dyDescent="0.25">
      <c r="B31" s="2" t="s">
        <v>65</v>
      </c>
      <c r="C31" s="3">
        <v>1</v>
      </c>
      <c r="D31" s="8">
        <v>2</v>
      </c>
      <c r="E31" s="4">
        <v>0</v>
      </c>
      <c r="F31" s="3">
        <v>3</v>
      </c>
      <c r="G31" s="8">
        <v>2</v>
      </c>
      <c r="H31" s="2">
        <v>1</v>
      </c>
      <c r="I31" s="3">
        <v>1</v>
      </c>
      <c r="J31" s="1">
        <v>2</v>
      </c>
      <c r="K31" s="2">
        <v>0</v>
      </c>
      <c r="L31" s="3">
        <v>1</v>
      </c>
      <c r="M31" s="1">
        <v>3</v>
      </c>
      <c r="N31" s="2">
        <v>0</v>
      </c>
      <c r="O31" s="3">
        <v>2</v>
      </c>
      <c r="P31" s="1">
        <v>6</v>
      </c>
      <c r="Q31" s="4">
        <v>0</v>
      </c>
    </row>
    <row r="32" spans="2:17" ht="15.75" thickBot="1" x14ac:dyDescent="0.3">
      <c r="B32" s="2"/>
      <c r="C32" s="5"/>
      <c r="D32" s="9"/>
      <c r="E32" s="6"/>
      <c r="F32" s="5"/>
      <c r="G32" s="9"/>
      <c r="H32" s="12"/>
      <c r="I32" s="5"/>
      <c r="J32" s="15"/>
      <c r="K32" s="12"/>
      <c r="L32" s="5"/>
      <c r="M32" s="15"/>
      <c r="N32" s="12"/>
      <c r="O32" s="5"/>
      <c r="P32" s="15"/>
      <c r="Q32" s="6"/>
    </row>
    <row r="35" spans="2:17" ht="14.45" customHeight="1" x14ac:dyDescent="0.25">
      <c r="H35" s="67" t="s">
        <v>20</v>
      </c>
      <c r="I35" s="67"/>
      <c r="J35" s="67"/>
      <c r="K35" s="67"/>
      <c r="L35" s="7"/>
    </row>
    <row r="36" spans="2:17" ht="14.45" customHeight="1" x14ac:dyDescent="0.25">
      <c r="H36" s="67"/>
      <c r="I36" s="67"/>
      <c r="J36" s="67"/>
      <c r="K36" s="67"/>
      <c r="L36" s="7"/>
    </row>
    <row r="37" spans="2:17" ht="15.75" thickBot="1" x14ac:dyDescent="0.3"/>
    <row r="38" spans="2:17" x14ac:dyDescent="0.25">
      <c r="B38" s="2"/>
      <c r="C38" s="69" t="s">
        <v>0</v>
      </c>
      <c r="D38" s="64"/>
      <c r="E38" s="71"/>
      <c r="F38" s="69" t="s">
        <v>1</v>
      </c>
      <c r="G38" s="64"/>
      <c r="H38" s="70"/>
      <c r="I38" s="63" t="s">
        <v>2</v>
      </c>
      <c r="J38" s="64"/>
      <c r="K38" s="65"/>
      <c r="L38" s="63" t="s">
        <v>3</v>
      </c>
      <c r="M38" s="64"/>
      <c r="N38" s="65"/>
      <c r="O38" s="63" t="s">
        <v>4</v>
      </c>
      <c r="P38" s="64"/>
      <c r="Q38" s="65"/>
    </row>
    <row r="39" spans="2:17" x14ac:dyDescent="0.25">
      <c r="B39" s="2"/>
      <c r="C39" s="74" t="s">
        <v>11</v>
      </c>
      <c r="D39" s="75"/>
      <c r="E39" s="57" t="s">
        <v>6</v>
      </c>
      <c r="F39" s="74" t="s">
        <v>16</v>
      </c>
      <c r="G39" s="75"/>
      <c r="H39" s="59" t="s">
        <v>6</v>
      </c>
      <c r="I39" s="72" t="s">
        <v>15</v>
      </c>
      <c r="J39" s="73"/>
      <c r="K39" s="66" t="s">
        <v>6</v>
      </c>
      <c r="L39" s="72" t="s">
        <v>16</v>
      </c>
      <c r="M39" s="73"/>
      <c r="N39" s="66" t="s">
        <v>6</v>
      </c>
      <c r="O39" s="72" t="s">
        <v>16</v>
      </c>
      <c r="P39" s="73"/>
      <c r="Q39" s="68" t="s">
        <v>6</v>
      </c>
    </row>
    <row r="40" spans="2:17" x14ac:dyDescent="0.25">
      <c r="B40" s="2"/>
      <c r="C40" s="10" t="s">
        <v>12</v>
      </c>
      <c r="D40" s="11" t="s">
        <v>13</v>
      </c>
      <c r="E40" s="58"/>
      <c r="F40" s="10" t="s">
        <v>12</v>
      </c>
      <c r="G40" s="11" t="s">
        <v>14</v>
      </c>
      <c r="H40" s="60"/>
      <c r="I40" s="14" t="s">
        <v>12</v>
      </c>
      <c r="J40" s="13" t="s">
        <v>14</v>
      </c>
      <c r="K40" s="66"/>
      <c r="L40" s="14" t="s">
        <v>5</v>
      </c>
      <c r="M40" s="13" t="s">
        <v>14</v>
      </c>
      <c r="N40" s="66"/>
      <c r="O40" s="14" t="s">
        <v>5</v>
      </c>
      <c r="P40" s="13" t="s">
        <v>14</v>
      </c>
      <c r="Q40" s="68"/>
    </row>
    <row r="41" spans="2:17" x14ac:dyDescent="0.25">
      <c r="B41" s="2" t="s">
        <v>85</v>
      </c>
      <c r="C41" s="3"/>
      <c r="D41" s="8"/>
      <c r="E41" s="4"/>
      <c r="F41" s="3"/>
      <c r="G41" s="8"/>
      <c r="H41" s="2"/>
      <c r="I41" s="3"/>
      <c r="J41" s="1"/>
      <c r="K41" s="2"/>
      <c r="L41" s="3"/>
      <c r="M41" s="1"/>
      <c r="N41" s="2"/>
      <c r="O41" s="3"/>
      <c r="P41" s="1"/>
      <c r="Q41" s="4"/>
    </row>
    <row r="42" spans="2:17" x14ac:dyDescent="0.25">
      <c r="B42" s="2" t="s">
        <v>82</v>
      </c>
      <c r="C42" s="3">
        <v>0</v>
      </c>
      <c r="D42" s="8">
        <v>4</v>
      </c>
      <c r="E42" s="4">
        <v>0</v>
      </c>
      <c r="F42" s="3">
        <v>5</v>
      </c>
      <c r="G42" s="8">
        <v>5</v>
      </c>
      <c r="H42" s="2">
        <v>0</v>
      </c>
      <c r="I42" s="3">
        <v>1</v>
      </c>
      <c r="J42" s="1">
        <v>4</v>
      </c>
      <c r="K42" s="2">
        <v>0</v>
      </c>
      <c r="L42" s="3">
        <v>0</v>
      </c>
      <c r="M42" s="1">
        <v>3</v>
      </c>
      <c r="N42" s="2">
        <v>0</v>
      </c>
      <c r="O42" s="3">
        <v>1</v>
      </c>
      <c r="P42" s="1">
        <v>1</v>
      </c>
      <c r="Q42" s="4">
        <v>0</v>
      </c>
    </row>
    <row r="43" spans="2:17" x14ac:dyDescent="0.25">
      <c r="B43" s="2" t="s">
        <v>86</v>
      </c>
      <c r="C43" s="3"/>
      <c r="D43" s="8"/>
      <c r="E43" s="4"/>
      <c r="F43" s="3"/>
      <c r="G43" s="8"/>
      <c r="H43" s="2"/>
      <c r="I43" s="3"/>
      <c r="J43" s="1"/>
      <c r="K43" s="2"/>
      <c r="L43" s="3"/>
      <c r="M43" s="1"/>
      <c r="N43" s="2"/>
      <c r="O43" s="3"/>
      <c r="P43" s="1"/>
      <c r="Q43" s="4"/>
    </row>
    <row r="44" spans="2:17" x14ac:dyDescent="0.25">
      <c r="B44" s="2" t="s">
        <v>83</v>
      </c>
      <c r="C44" s="3">
        <v>0</v>
      </c>
      <c r="D44" s="8">
        <v>1</v>
      </c>
      <c r="E44" s="4">
        <v>1</v>
      </c>
      <c r="F44" s="3">
        <v>3</v>
      </c>
      <c r="G44" s="8">
        <v>12</v>
      </c>
      <c r="H44" s="2"/>
      <c r="I44" s="3">
        <v>2</v>
      </c>
      <c r="J44" s="1">
        <v>6</v>
      </c>
      <c r="K44" s="2">
        <v>1</v>
      </c>
      <c r="L44" s="3">
        <v>0</v>
      </c>
      <c r="M44" s="1">
        <v>10</v>
      </c>
      <c r="N44" s="2">
        <v>1</v>
      </c>
      <c r="O44" s="3">
        <v>0</v>
      </c>
      <c r="P44" s="1">
        <v>4</v>
      </c>
      <c r="Q44" s="4"/>
    </row>
    <row r="45" spans="2:17" x14ac:dyDescent="0.25">
      <c r="B45" s="2" t="s">
        <v>64</v>
      </c>
      <c r="C45" s="3">
        <v>6</v>
      </c>
      <c r="D45" s="8">
        <v>2</v>
      </c>
      <c r="E45" s="4">
        <v>0</v>
      </c>
      <c r="F45" s="3">
        <v>6</v>
      </c>
      <c r="G45" s="8">
        <v>5</v>
      </c>
      <c r="H45" s="2">
        <v>0</v>
      </c>
      <c r="I45" s="3">
        <v>0</v>
      </c>
      <c r="J45" s="1">
        <v>6</v>
      </c>
      <c r="K45" s="2">
        <v>0</v>
      </c>
      <c r="L45" s="3">
        <v>3</v>
      </c>
      <c r="M45" s="1">
        <v>3</v>
      </c>
      <c r="N45" s="2">
        <v>0</v>
      </c>
      <c r="O45" s="3">
        <v>6</v>
      </c>
      <c r="P45" s="1">
        <v>4</v>
      </c>
      <c r="Q45" s="4">
        <v>0</v>
      </c>
    </row>
    <row r="46" spans="2:17" x14ac:dyDescent="0.25">
      <c r="B46" s="2" t="s">
        <v>70</v>
      </c>
      <c r="C46" s="3">
        <v>5</v>
      </c>
      <c r="D46" s="8">
        <v>3</v>
      </c>
      <c r="E46" s="4">
        <v>0</v>
      </c>
      <c r="F46" s="3">
        <v>8</v>
      </c>
      <c r="G46" s="8">
        <v>1</v>
      </c>
      <c r="H46" s="2">
        <v>0</v>
      </c>
      <c r="I46" s="3">
        <v>4</v>
      </c>
      <c r="J46" s="1">
        <v>3</v>
      </c>
      <c r="K46" s="2">
        <v>0</v>
      </c>
      <c r="L46" s="3">
        <v>6</v>
      </c>
      <c r="M46" s="1">
        <v>2</v>
      </c>
      <c r="N46" s="2">
        <v>0</v>
      </c>
      <c r="O46" s="3">
        <v>7</v>
      </c>
      <c r="P46" s="1">
        <v>1</v>
      </c>
      <c r="Q46" s="4">
        <v>0</v>
      </c>
    </row>
    <row r="47" spans="2:17" x14ac:dyDescent="0.25">
      <c r="B47" s="2" t="s">
        <v>65</v>
      </c>
      <c r="C47" s="3">
        <v>3</v>
      </c>
      <c r="D47" s="8">
        <v>4</v>
      </c>
      <c r="E47" s="4">
        <v>0</v>
      </c>
      <c r="F47" s="3">
        <v>0</v>
      </c>
      <c r="G47" s="8">
        <v>3</v>
      </c>
      <c r="H47" s="2">
        <v>0</v>
      </c>
      <c r="I47" s="3">
        <v>4</v>
      </c>
      <c r="J47" s="1">
        <v>1</v>
      </c>
      <c r="K47" s="2">
        <v>0</v>
      </c>
      <c r="L47" s="3">
        <v>1</v>
      </c>
      <c r="M47" s="1">
        <v>2</v>
      </c>
      <c r="N47" s="2">
        <v>1</v>
      </c>
      <c r="O47" s="3">
        <v>1</v>
      </c>
      <c r="P47" s="1">
        <v>2</v>
      </c>
      <c r="Q47" s="4">
        <v>0</v>
      </c>
    </row>
    <row r="48" spans="2:17" x14ac:dyDescent="0.25">
      <c r="B48" s="2" t="s">
        <v>78</v>
      </c>
      <c r="C48" s="30"/>
      <c r="D48" s="31"/>
      <c r="E48" s="32"/>
      <c r="F48" s="30"/>
      <c r="G48" s="31"/>
      <c r="H48" s="33"/>
      <c r="I48" s="30"/>
      <c r="J48" s="34"/>
      <c r="K48" s="33"/>
      <c r="L48" s="40">
        <v>2</v>
      </c>
      <c r="M48" s="41">
        <v>2</v>
      </c>
      <c r="N48" s="42">
        <v>0</v>
      </c>
      <c r="O48" s="40">
        <v>4</v>
      </c>
      <c r="P48" s="41">
        <v>3</v>
      </c>
      <c r="Q48" s="43">
        <v>1</v>
      </c>
    </row>
    <row r="49" spans="2:17" ht="15.75" thickBot="1" x14ac:dyDescent="0.3">
      <c r="B49" s="2" t="s">
        <v>84</v>
      </c>
      <c r="C49" s="5">
        <v>0</v>
      </c>
      <c r="D49" s="9">
        <v>0</v>
      </c>
      <c r="E49" s="6">
        <v>0</v>
      </c>
      <c r="F49" s="5">
        <v>0</v>
      </c>
      <c r="G49" s="9">
        <v>0</v>
      </c>
      <c r="H49" s="12">
        <v>0</v>
      </c>
      <c r="I49" s="5">
        <v>0</v>
      </c>
      <c r="J49" s="15">
        <v>2</v>
      </c>
      <c r="K49" s="12">
        <v>0</v>
      </c>
      <c r="L49" s="5">
        <v>0</v>
      </c>
      <c r="M49" s="15">
        <v>2</v>
      </c>
      <c r="N49" s="12">
        <v>0</v>
      </c>
      <c r="O49" s="5">
        <v>4</v>
      </c>
      <c r="P49" s="15">
        <v>2</v>
      </c>
      <c r="Q49" s="6">
        <v>0</v>
      </c>
    </row>
    <row r="52" spans="2:17" ht="18" customHeight="1" x14ac:dyDescent="0.25">
      <c r="H52" s="67" t="s">
        <v>21</v>
      </c>
      <c r="I52" s="67"/>
      <c r="J52" s="67"/>
      <c r="K52" s="67"/>
      <c r="L52" s="7"/>
    </row>
    <row r="53" spans="2:17" ht="16.149999999999999" customHeight="1" x14ac:dyDescent="0.25">
      <c r="H53" s="67"/>
      <c r="I53" s="67"/>
      <c r="J53" s="67"/>
      <c r="K53" s="67"/>
      <c r="L53" s="7"/>
    </row>
    <row r="54" spans="2:17" ht="15.75" thickBot="1" x14ac:dyDescent="0.3"/>
    <row r="55" spans="2:17" x14ac:dyDescent="0.25">
      <c r="B55" s="2"/>
      <c r="C55" s="69" t="s">
        <v>0</v>
      </c>
      <c r="D55" s="64"/>
      <c r="E55" s="71"/>
      <c r="F55" s="69" t="s">
        <v>1</v>
      </c>
      <c r="G55" s="64"/>
      <c r="H55" s="70"/>
      <c r="I55" s="63" t="s">
        <v>2</v>
      </c>
      <c r="J55" s="64"/>
      <c r="K55" s="65"/>
      <c r="L55" s="63" t="s">
        <v>3</v>
      </c>
      <c r="M55" s="64"/>
      <c r="N55" s="65"/>
      <c r="O55" s="63" t="s">
        <v>4</v>
      </c>
      <c r="P55" s="64"/>
      <c r="Q55" s="65"/>
    </row>
    <row r="56" spans="2:17" x14ac:dyDescent="0.25">
      <c r="B56" s="2"/>
      <c r="C56" s="74" t="s">
        <v>11</v>
      </c>
      <c r="D56" s="75"/>
      <c r="E56" s="57" t="s">
        <v>6</v>
      </c>
      <c r="F56" s="74" t="s">
        <v>16</v>
      </c>
      <c r="G56" s="75"/>
      <c r="H56" s="59" t="s">
        <v>6</v>
      </c>
      <c r="I56" s="72" t="s">
        <v>15</v>
      </c>
      <c r="J56" s="73"/>
      <c r="K56" s="66" t="s">
        <v>6</v>
      </c>
      <c r="L56" s="72" t="s">
        <v>16</v>
      </c>
      <c r="M56" s="73"/>
      <c r="N56" s="66" t="s">
        <v>6</v>
      </c>
      <c r="O56" s="72" t="s">
        <v>16</v>
      </c>
      <c r="P56" s="73"/>
      <c r="Q56" s="68" t="s">
        <v>6</v>
      </c>
    </row>
    <row r="57" spans="2:17" x14ac:dyDescent="0.25">
      <c r="B57" s="2"/>
      <c r="C57" s="10" t="s">
        <v>12</v>
      </c>
      <c r="D57" s="11" t="s">
        <v>13</v>
      </c>
      <c r="E57" s="58"/>
      <c r="F57" s="10" t="s">
        <v>12</v>
      </c>
      <c r="G57" s="11" t="s">
        <v>14</v>
      </c>
      <c r="H57" s="60"/>
      <c r="I57" s="14" t="s">
        <v>12</v>
      </c>
      <c r="J57" s="13" t="s">
        <v>14</v>
      </c>
      <c r="K57" s="66"/>
      <c r="L57" s="14" t="s">
        <v>5</v>
      </c>
      <c r="M57" s="13" t="s">
        <v>14</v>
      </c>
      <c r="N57" s="66"/>
      <c r="O57" s="14" t="s">
        <v>5</v>
      </c>
      <c r="P57" s="13" t="s">
        <v>14</v>
      </c>
      <c r="Q57" s="68"/>
    </row>
    <row r="58" spans="2:17" x14ac:dyDescent="0.25">
      <c r="B58" s="2" t="s">
        <v>85</v>
      </c>
      <c r="C58" s="3"/>
      <c r="D58" s="8"/>
      <c r="E58" s="4"/>
      <c r="F58" s="3"/>
      <c r="G58" s="8"/>
      <c r="H58" s="2"/>
      <c r="I58" s="3"/>
      <c r="J58" s="1"/>
      <c r="K58" s="2"/>
      <c r="L58" s="3"/>
      <c r="M58" s="1"/>
      <c r="N58" s="2"/>
      <c r="O58" s="3"/>
      <c r="P58" s="1"/>
      <c r="Q58" s="4"/>
    </row>
    <row r="59" spans="2:17" x14ac:dyDescent="0.25">
      <c r="B59" s="2" t="s">
        <v>82</v>
      </c>
      <c r="C59" s="3">
        <v>0</v>
      </c>
      <c r="D59" s="8">
        <v>6</v>
      </c>
      <c r="E59" s="4">
        <v>0</v>
      </c>
      <c r="F59" s="3">
        <v>2</v>
      </c>
      <c r="G59" s="8">
        <v>2</v>
      </c>
      <c r="H59" s="2">
        <v>0</v>
      </c>
      <c r="I59" s="3">
        <v>0</v>
      </c>
      <c r="J59" s="1">
        <v>0</v>
      </c>
      <c r="K59" s="2">
        <v>0</v>
      </c>
      <c r="L59" s="3">
        <v>0</v>
      </c>
      <c r="M59" s="3">
        <v>0</v>
      </c>
      <c r="N59" s="3">
        <v>0</v>
      </c>
      <c r="O59" s="3">
        <v>1</v>
      </c>
      <c r="P59" s="3">
        <v>3</v>
      </c>
      <c r="Q59" s="3">
        <v>0</v>
      </c>
    </row>
    <row r="60" spans="2:17" x14ac:dyDescent="0.25">
      <c r="B60" s="2" t="s">
        <v>86</v>
      </c>
      <c r="C60" s="3"/>
      <c r="D60" s="8"/>
      <c r="E60" s="4"/>
      <c r="F60" s="3"/>
      <c r="G60" s="8"/>
      <c r="H60" s="2"/>
      <c r="I60" s="3"/>
      <c r="J60" s="1"/>
      <c r="K60" s="2"/>
      <c r="L60" s="3"/>
      <c r="M60" s="1"/>
      <c r="N60" s="2"/>
      <c r="O60" s="3"/>
      <c r="P60" s="1"/>
      <c r="Q60" s="4"/>
    </row>
    <row r="61" spans="2:17" x14ac:dyDescent="0.25">
      <c r="B61" s="2" t="s">
        <v>83</v>
      </c>
      <c r="C61" s="3">
        <v>5</v>
      </c>
      <c r="D61" s="8">
        <v>6</v>
      </c>
      <c r="E61" s="4"/>
      <c r="F61" s="3">
        <v>4</v>
      </c>
      <c r="G61" s="8">
        <v>8</v>
      </c>
      <c r="H61" s="2">
        <v>2</v>
      </c>
      <c r="I61" s="3">
        <v>1</v>
      </c>
      <c r="J61" s="1">
        <v>6</v>
      </c>
      <c r="K61" s="2"/>
      <c r="L61" s="3">
        <v>0</v>
      </c>
      <c r="M61" s="1">
        <v>0</v>
      </c>
      <c r="N61" s="2">
        <v>0</v>
      </c>
      <c r="O61" s="3">
        <v>6</v>
      </c>
      <c r="P61" s="1">
        <v>6</v>
      </c>
      <c r="Q61" s="4">
        <v>2</v>
      </c>
    </row>
    <row r="62" spans="2:17" x14ac:dyDescent="0.25">
      <c r="B62" s="2" t="s">
        <v>64</v>
      </c>
      <c r="C62" s="3">
        <v>2</v>
      </c>
      <c r="D62" s="8">
        <v>3</v>
      </c>
      <c r="E62" s="4">
        <v>0</v>
      </c>
      <c r="F62" s="3">
        <v>2</v>
      </c>
      <c r="G62" s="8">
        <v>11</v>
      </c>
      <c r="H62" s="2">
        <v>0</v>
      </c>
      <c r="I62" s="3">
        <v>2</v>
      </c>
      <c r="J62" s="1">
        <v>1</v>
      </c>
      <c r="K62" s="2">
        <v>0</v>
      </c>
      <c r="L62" s="3">
        <v>0</v>
      </c>
      <c r="M62" s="1">
        <v>0</v>
      </c>
      <c r="N62" s="2">
        <v>0</v>
      </c>
      <c r="O62" s="3">
        <v>2</v>
      </c>
      <c r="P62" s="1">
        <v>2</v>
      </c>
      <c r="Q62" s="4">
        <v>0</v>
      </c>
    </row>
    <row r="63" spans="2:17" x14ac:dyDescent="0.25">
      <c r="B63" s="2" t="s">
        <v>70</v>
      </c>
      <c r="C63" s="3">
        <v>6</v>
      </c>
      <c r="D63" s="8">
        <v>2</v>
      </c>
      <c r="E63" s="4">
        <v>0</v>
      </c>
      <c r="F63" s="3">
        <v>3</v>
      </c>
      <c r="G63" s="8">
        <v>4</v>
      </c>
      <c r="H63" s="2">
        <v>0</v>
      </c>
      <c r="I63" s="3">
        <v>1</v>
      </c>
      <c r="J63" s="1">
        <v>5</v>
      </c>
      <c r="K63" s="2">
        <v>0</v>
      </c>
      <c r="L63" s="3">
        <v>0</v>
      </c>
      <c r="M63" s="1">
        <v>0</v>
      </c>
      <c r="N63" s="2">
        <v>0</v>
      </c>
      <c r="O63" s="3">
        <v>4</v>
      </c>
      <c r="P63" s="1">
        <v>4</v>
      </c>
      <c r="Q63" s="4">
        <v>0</v>
      </c>
    </row>
    <row r="64" spans="2:17" x14ac:dyDescent="0.25">
      <c r="B64" s="2" t="s">
        <v>65</v>
      </c>
      <c r="C64" s="3">
        <v>1</v>
      </c>
      <c r="D64" s="8">
        <v>2</v>
      </c>
      <c r="E64" s="4">
        <v>0</v>
      </c>
      <c r="F64" s="3">
        <v>3</v>
      </c>
      <c r="G64" s="8">
        <v>3</v>
      </c>
      <c r="H64" s="2">
        <v>0</v>
      </c>
      <c r="I64" s="3">
        <v>2</v>
      </c>
      <c r="J64" s="1">
        <v>1</v>
      </c>
      <c r="K64" s="2">
        <v>0</v>
      </c>
      <c r="L64" s="3">
        <v>0</v>
      </c>
      <c r="M64" s="1">
        <v>0</v>
      </c>
      <c r="N64" s="2">
        <v>0</v>
      </c>
      <c r="O64" s="3">
        <v>4</v>
      </c>
      <c r="P64" s="1">
        <v>3</v>
      </c>
      <c r="Q64" s="4">
        <v>0</v>
      </c>
    </row>
    <row r="65" spans="2:17" x14ac:dyDescent="0.25">
      <c r="B65" s="2" t="s">
        <v>78</v>
      </c>
      <c r="C65" s="40">
        <v>2</v>
      </c>
      <c r="D65" s="44">
        <v>1</v>
      </c>
      <c r="E65" s="43">
        <v>0</v>
      </c>
      <c r="F65" s="40">
        <v>1</v>
      </c>
      <c r="G65" s="44">
        <v>2</v>
      </c>
      <c r="H65" s="42">
        <v>0</v>
      </c>
      <c r="I65" s="40">
        <v>0</v>
      </c>
      <c r="J65" s="41">
        <v>0</v>
      </c>
      <c r="K65" s="42">
        <v>0</v>
      </c>
      <c r="L65" s="40">
        <v>0</v>
      </c>
      <c r="M65" s="41">
        <v>0</v>
      </c>
      <c r="N65" s="42">
        <v>0</v>
      </c>
      <c r="O65" s="40">
        <v>5</v>
      </c>
      <c r="P65" s="41">
        <v>4</v>
      </c>
      <c r="Q65" s="43">
        <v>0</v>
      </c>
    </row>
    <row r="66" spans="2:17" ht="15.75" thickBot="1" x14ac:dyDescent="0.3">
      <c r="B66" s="2" t="s">
        <v>84</v>
      </c>
      <c r="C66" s="5">
        <v>5</v>
      </c>
      <c r="D66" s="9">
        <v>2</v>
      </c>
      <c r="E66" s="6">
        <v>0</v>
      </c>
      <c r="F66" s="5">
        <v>0</v>
      </c>
      <c r="G66" s="9">
        <v>0</v>
      </c>
      <c r="H66" s="12">
        <v>0</v>
      </c>
      <c r="I66" s="5">
        <v>0</v>
      </c>
      <c r="J66" s="15">
        <v>1</v>
      </c>
      <c r="K66" s="12">
        <v>0</v>
      </c>
      <c r="L66" s="3">
        <v>0</v>
      </c>
      <c r="M66" s="1">
        <v>0</v>
      </c>
      <c r="N66" s="2">
        <v>0</v>
      </c>
      <c r="O66" s="5">
        <v>3</v>
      </c>
      <c r="P66" s="15">
        <v>1</v>
      </c>
      <c r="Q66" s="6">
        <v>0</v>
      </c>
    </row>
    <row r="69" spans="2:17" ht="24" x14ac:dyDescent="0.25">
      <c r="I69" s="67" t="s">
        <v>22</v>
      </c>
      <c r="J69" s="67"/>
      <c r="K69" s="67"/>
      <c r="L69" s="67"/>
      <c r="M69" s="7"/>
    </row>
    <row r="70" spans="2:17" ht="24" x14ac:dyDescent="0.25">
      <c r="I70" s="67"/>
      <c r="J70" s="67"/>
      <c r="K70" s="67"/>
      <c r="L70" s="67"/>
      <c r="M70" s="7"/>
    </row>
    <row r="71" spans="2:17" ht="15.75" thickBot="1" x14ac:dyDescent="0.3"/>
    <row r="72" spans="2:17" x14ac:dyDescent="0.25">
      <c r="B72" s="2"/>
      <c r="C72" s="69" t="s">
        <v>0</v>
      </c>
      <c r="D72" s="64"/>
      <c r="E72" s="71"/>
      <c r="F72" s="69" t="s">
        <v>1</v>
      </c>
      <c r="G72" s="64"/>
      <c r="H72" s="70"/>
      <c r="I72" s="69" t="s">
        <v>2</v>
      </c>
      <c r="J72" s="76"/>
      <c r="K72" s="71"/>
      <c r="L72" s="77"/>
      <c r="M72" s="77"/>
      <c r="N72" s="77"/>
      <c r="O72" s="77"/>
      <c r="P72" s="77"/>
      <c r="Q72" s="77"/>
    </row>
    <row r="73" spans="2:17" x14ac:dyDescent="0.25">
      <c r="B73" s="2"/>
      <c r="C73" s="74" t="s">
        <v>11</v>
      </c>
      <c r="D73" s="75"/>
      <c r="E73" s="57" t="s">
        <v>6</v>
      </c>
      <c r="F73" s="74" t="s">
        <v>16</v>
      </c>
      <c r="G73" s="75"/>
      <c r="H73" s="59" t="s">
        <v>6</v>
      </c>
      <c r="I73" s="72" t="s">
        <v>15</v>
      </c>
      <c r="J73" s="73"/>
      <c r="K73" s="68" t="s">
        <v>6</v>
      </c>
      <c r="L73" s="79"/>
      <c r="M73" s="79"/>
      <c r="N73" s="78"/>
      <c r="O73" s="79"/>
      <c r="P73" s="79"/>
      <c r="Q73" s="78"/>
    </row>
    <row r="74" spans="2:17" x14ac:dyDescent="0.25">
      <c r="B74" s="2"/>
      <c r="C74" s="10" t="s">
        <v>12</v>
      </c>
      <c r="D74" s="11" t="s">
        <v>13</v>
      </c>
      <c r="E74" s="58"/>
      <c r="F74" s="10" t="s">
        <v>12</v>
      </c>
      <c r="G74" s="11" t="s">
        <v>14</v>
      </c>
      <c r="H74" s="60"/>
      <c r="I74" s="14" t="s">
        <v>12</v>
      </c>
      <c r="J74" s="13" t="s">
        <v>14</v>
      </c>
      <c r="K74" s="68"/>
      <c r="L74" s="35"/>
      <c r="M74" s="36"/>
      <c r="N74" s="78"/>
      <c r="O74" s="35"/>
      <c r="P74" s="36"/>
      <c r="Q74" s="78"/>
    </row>
    <row r="75" spans="2:17" x14ac:dyDescent="0.25">
      <c r="B75" s="2" t="s">
        <v>85</v>
      </c>
      <c r="C75" s="3"/>
      <c r="D75" s="8"/>
      <c r="E75" s="4"/>
      <c r="F75" s="3"/>
      <c r="G75" s="8"/>
      <c r="H75" s="2"/>
      <c r="I75" s="3"/>
      <c r="J75" s="1"/>
      <c r="K75" s="4"/>
      <c r="L75" s="36"/>
      <c r="M75" s="36"/>
      <c r="N75" s="36"/>
      <c r="O75" s="36"/>
      <c r="P75" s="36"/>
      <c r="Q75" s="36"/>
    </row>
    <row r="76" spans="2:17" x14ac:dyDescent="0.25">
      <c r="B76" s="2" t="s">
        <v>82</v>
      </c>
      <c r="C76" s="3">
        <v>0</v>
      </c>
      <c r="D76" s="8">
        <v>0</v>
      </c>
      <c r="E76" s="4">
        <v>0</v>
      </c>
      <c r="F76" s="3">
        <v>0</v>
      </c>
      <c r="G76" s="8">
        <v>0</v>
      </c>
      <c r="H76" s="2">
        <v>0</v>
      </c>
      <c r="I76" s="3"/>
      <c r="J76" s="1"/>
      <c r="K76" s="4"/>
      <c r="L76" s="36"/>
      <c r="M76" s="36"/>
      <c r="N76" s="36"/>
      <c r="O76" s="36"/>
      <c r="P76" s="36"/>
      <c r="Q76" s="36"/>
    </row>
    <row r="77" spans="2:17" x14ac:dyDescent="0.25">
      <c r="B77" s="2" t="s">
        <v>86</v>
      </c>
      <c r="C77" s="3"/>
      <c r="D77" s="8"/>
      <c r="E77" s="4"/>
      <c r="F77" s="3"/>
      <c r="G77" s="8"/>
      <c r="H77" s="2"/>
      <c r="I77" s="3"/>
      <c r="J77" s="1"/>
      <c r="K77" s="4"/>
      <c r="L77" s="36"/>
      <c r="M77" s="36"/>
      <c r="N77" s="36"/>
      <c r="O77" s="36"/>
      <c r="P77" s="36"/>
      <c r="Q77" s="36"/>
    </row>
    <row r="78" spans="2:17" x14ac:dyDescent="0.25">
      <c r="B78" s="2" t="s">
        <v>83</v>
      </c>
      <c r="C78" s="3">
        <v>3</v>
      </c>
      <c r="D78" s="8">
        <v>3</v>
      </c>
      <c r="E78" s="4">
        <v>1</v>
      </c>
      <c r="F78" s="3">
        <v>4</v>
      </c>
      <c r="G78" s="8">
        <v>4</v>
      </c>
      <c r="H78" s="2">
        <v>1</v>
      </c>
      <c r="I78" s="3"/>
      <c r="J78" s="1"/>
      <c r="K78" s="2"/>
      <c r="L78" s="3"/>
      <c r="M78" s="1"/>
      <c r="N78" s="2"/>
      <c r="O78" s="3"/>
      <c r="P78" s="1"/>
      <c r="Q78" s="4"/>
    </row>
    <row r="79" spans="2:17" x14ac:dyDescent="0.25">
      <c r="B79" s="2" t="s">
        <v>64</v>
      </c>
      <c r="C79" s="3">
        <v>4</v>
      </c>
      <c r="D79" s="8">
        <v>3</v>
      </c>
      <c r="E79" s="4">
        <v>0</v>
      </c>
      <c r="F79" s="3">
        <v>4</v>
      </c>
      <c r="G79" s="8">
        <v>3</v>
      </c>
      <c r="H79" s="2">
        <v>0</v>
      </c>
      <c r="I79" s="3">
        <v>2</v>
      </c>
      <c r="J79" s="1">
        <v>1</v>
      </c>
      <c r="K79" s="4">
        <v>1</v>
      </c>
      <c r="L79" s="36"/>
      <c r="M79" s="36"/>
      <c r="N79" s="36"/>
      <c r="O79" s="36"/>
      <c r="P79" s="36"/>
      <c r="Q79" s="36"/>
    </row>
    <row r="80" spans="2:17" x14ac:dyDescent="0.25">
      <c r="B80" s="2" t="s">
        <v>70</v>
      </c>
      <c r="C80" s="3">
        <v>4</v>
      </c>
      <c r="D80" s="8">
        <v>5</v>
      </c>
      <c r="E80" s="4">
        <v>0</v>
      </c>
      <c r="F80" s="3">
        <v>3</v>
      </c>
      <c r="G80" s="8">
        <v>4</v>
      </c>
      <c r="H80" s="2">
        <v>0</v>
      </c>
      <c r="I80" s="3"/>
      <c r="J80" s="1"/>
      <c r="K80" s="4"/>
      <c r="L80" s="36"/>
      <c r="M80" s="36"/>
      <c r="N80" s="36"/>
      <c r="O80" s="36"/>
      <c r="P80" s="36"/>
      <c r="Q80" s="36"/>
    </row>
    <row r="81" spans="2:17" x14ac:dyDescent="0.25">
      <c r="B81" s="2" t="s">
        <v>65</v>
      </c>
      <c r="C81" s="3">
        <v>1</v>
      </c>
      <c r="D81" s="8">
        <v>2</v>
      </c>
      <c r="E81" s="4">
        <v>0</v>
      </c>
      <c r="F81" s="3">
        <v>0</v>
      </c>
      <c r="G81" s="8">
        <v>7</v>
      </c>
      <c r="H81" s="2">
        <v>0</v>
      </c>
      <c r="I81" s="3">
        <v>0</v>
      </c>
      <c r="J81" s="1">
        <v>3</v>
      </c>
      <c r="K81" s="4">
        <v>0</v>
      </c>
      <c r="L81" s="36"/>
      <c r="M81" s="36"/>
      <c r="N81" s="36"/>
      <c r="O81" s="36"/>
      <c r="P81" s="36"/>
      <c r="Q81" s="36"/>
    </row>
    <row r="82" spans="2:17" x14ac:dyDescent="0.25">
      <c r="B82" s="2" t="s">
        <v>78</v>
      </c>
      <c r="C82" s="40">
        <v>0</v>
      </c>
      <c r="D82" s="44">
        <v>0</v>
      </c>
      <c r="E82" s="43">
        <v>0</v>
      </c>
      <c r="F82" s="40">
        <v>5</v>
      </c>
      <c r="G82" s="44">
        <v>2</v>
      </c>
      <c r="H82" s="42">
        <v>0</v>
      </c>
      <c r="I82" s="45">
        <v>5</v>
      </c>
      <c r="J82" s="46">
        <v>3</v>
      </c>
      <c r="K82" s="47">
        <v>0</v>
      </c>
      <c r="L82" s="36"/>
      <c r="M82" s="36"/>
      <c r="N82" s="36"/>
      <c r="O82" s="36"/>
      <c r="P82" s="36"/>
      <c r="Q82" s="36"/>
    </row>
    <row r="83" spans="2:17" ht="15.75" thickBot="1" x14ac:dyDescent="0.3">
      <c r="B83" s="2" t="s">
        <v>84</v>
      </c>
      <c r="C83" s="5">
        <v>3</v>
      </c>
      <c r="D83" s="9">
        <v>5</v>
      </c>
      <c r="E83" s="6">
        <v>0</v>
      </c>
      <c r="F83" s="5">
        <v>6</v>
      </c>
      <c r="G83" s="9">
        <v>3</v>
      </c>
      <c r="H83" s="12">
        <v>0</v>
      </c>
      <c r="I83" s="5">
        <v>4</v>
      </c>
      <c r="J83" s="15">
        <v>1</v>
      </c>
      <c r="K83" s="6">
        <v>1</v>
      </c>
      <c r="L83" s="36"/>
      <c r="M83" s="36"/>
      <c r="N83" s="36"/>
      <c r="O83" s="36"/>
      <c r="P83" s="36"/>
      <c r="Q83" s="36"/>
    </row>
  </sheetData>
  <mergeCells count="80">
    <mergeCell ref="I69:L70"/>
    <mergeCell ref="K73:K74"/>
    <mergeCell ref="L73:M73"/>
    <mergeCell ref="N73:N74"/>
    <mergeCell ref="O73:P73"/>
    <mergeCell ref="Q73:Q74"/>
    <mergeCell ref="C73:D73"/>
    <mergeCell ref="E73:E74"/>
    <mergeCell ref="F73:G73"/>
    <mergeCell ref="H73:H74"/>
    <mergeCell ref="I73:J73"/>
    <mergeCell ref="C72:E72"/>
    <mergeCell ref="F72:H72"/>
    <mergeCell ref="I72:K72"/>
    <mergeCell ref="L72:N72"/>
    <mergeCell ref="O72:Q72"/>
    <mergeCell ref="O5:Q5"/>
    <mergeCell ref="H2:K3"/>
    <mergeCell ref="C5:E5"/>
    <mergeCell ref="F5:H5"/>
    <mergeCell ref="I5:K5"/>
    <mergeCell ref="L5:N5"/>
    <mergeCell ref="C6:D6"/>
    <mergeCell ref="E6:E7"/>
    <mergeCell ref="F6:G6"/>
    <mergeCell ref="H6:H7"/>
    <mergeCell ref="I6:J6"/>
    <mergeCell ref="C22:E22"/>
    <mergeCell ref="F22:H22"/>
    <mergeCell ref="I22:K22"/>
    <mergeCell ref="L22:N22"/>
    <mergeCell ref="O22:Q22"/>
    <mergeCell ref="L6:M6"/>
    <mergeCell ref="N6:N7"/>
    <mergeCell ref="O6:P6"/>
    <mergeCell ref="Q6:Q7"/>
    <mergeCell ref="H19:K20"/>
    <mergeCell ref="K6:K7"/>
    <mergeCell ref="C23:D23"/>
    <mergeCell ref="E23:E24"/>
    <mergeCell ref="F23:G23"/>
    <mergeCell ref="H23:H24"/>
    <mergeCell ref="I23:J23"/>
    <mergeCell ref="C38:E38"/>
    <mergeCell ref="F38:H38"/>
    <mergeCell ref="I38:K38"/>
    <mergeCell ref="L38:N38"/>
    <mergeCell ref="O38:Q38"/>
    <mergeCell ref="L23:M23"/>
    <mergeCell ref="N23:N24"/>
    <mergeCell ref="O23:P23"/>
    <mergeCell ref="Q23:Q24"/>
    <mergeCell ref="H35:K36"/>
    <mergeCell ref="K23:K24"/>
    <mergeCell ref="C39:D39"/>
    <mergeCell ref="E39:E40"/>
    <mergeCell ref="F39:G39"/>
    <mergeCell ref="H39:H40"/>
    <mergeCell ref="I39:J39"/>
    <mergeCell ref="C55:E55"/>
    <mergeCell ref="F55:H55"/>
    <mergeCell ref="I55:K55"/>
    <mergeCell ref="L55:N55"/>
    <mergeCell ref="O55:Q55"/>
    <mergeCell ref="L39:M39"/>
    <mergeCell ref="N39:N40"/>
    <mergeCell ref="O39:P39"/>
    <mergeCell ref="Q39:Q40"/>
    <mergeCell ref="H52:K53"/>
    <mergeCell ref="K39:K40"/>
    <mergeCell ref="L56:M56"/>
    <mergeCell ref="N56:N57"/>
    <mergeCell ref="O56:P56"/>
    <mergeCell ref="Q56:Q57"/>
    <mergeCell ref="C56:D56"/>
    <mergeCell ref="E56:E57"/>
    <mergeCell ref="F56:G56"/>
    <mergeCell ref="H56:H57"/>
    <mergeCell ref="I56:J56"/>
    <mergeCell ref="K56:K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3148-EE5A-488C-A2FA-AB4450D8A97E}">
  <dimension ref="B2:R68"/>
  <sheetViews>
    <sheetView topLeftCell="A4" workbookViewId="0">
      <selection activeCell="B26" sqref="B26"/>
    </sheetView>
  </sheetViews>
  <sheetFormatPr defaultRowHeight="15" x14ac:dyDescent="0.25"/>
  <sheetData>
    <row r="2" spans="2:17" ht="24" x14ac:dyDescent="0.25">
      <c r="H2" s="67" t="s">
        <v>23</v>
      </c>
      <c r="I2" s="67"/>
      <c r="J2" s="67"/>
      <c r="K2" s="67"/>
      <c r="L2" s="7"/>
    </row>
    <row r="3" spans="2:17" ht="24" x14ac:dyDescent="0.25">
      <c r="H3" s="67"/>
      <c r="I3" s="67"/>
      <c r="J3" s="67"/>
      <c r="K3" s="67"/>
      <c r="L3" s="7"/>
    </row>
    <row r="4" spans="2:17" ht="15.75" thickBot="1" x14ac:dyDescent="0.3"/>
    <row r="5" spans="2:17" x14ac:dyDescent="0.25">
      <c r="B5" s="2"/>
      <c r="C5" s="69" t="s">
        <v>0</v>
      </c>
      <c r="D5" s="64"/>
      <c r="E5" s="71"/>
      <c r="F5" s="69" t="s">
        <v>1</v>
      </c>
      <c r="G5" s="64"/>
      <c r="H5" s="70"/>
      <c r="I5" s="63" t="s">
        <v>2</v>
      </c>
      <c r="J5" s="64"/>
      <c r="K5" s="65"/>
      <c r="L5" s="63" t="s">
        <v>3</v>
      </c>
      <c r="M5" s="64"/>
      <c r="N5" s="65"/>
      <c r="O5" s="63" t="s">
        <v>4</v>
      </c>
      <c r="P5" s="64"/>
      <c r="Q5" s="65"/>
    </row>
    <row r="6" spans="2:17" ht="14.25" customHeight="1" x14ac:dyDescent="0.25">
      <c r="B6" s="2"/>
      <c r="C6" s="74" t="s">
        <v>11</v>
      </c>
      <c r="D6" s="75"/>
      <c r="E6" s="57" t="s">
        <v>6</v>
      </c>
      <c r="F6" s="74" t="s">
        <v>15</v>
      </c>
      <c r="G6" s="75"/>
      <c r="H6" s="59" t="s">
        <v>6</v>
      </c>
      <c r="I6" s="72" t="s">
        <v>15</v>
      </c>
      <c r="J6" s="73"/>
      <c r="K6" s="66" t="s">
        <v>6</v>
      </c>
      <c r="L6" s="72" t="s">
        <v>15</v>
      </c>
      <c r="M6" s="73"/>
      <c r="N6" s="66" t="s">
        <v>6</v>
      </c>
      <c r="O6" s="72" t="s">
        <v>15</v>
      </c>
      <c r="P6" s="73"/>
      <c r="Q6" s="68" t="s">
        <v>6</v>
      </c>
    </row>
    <row r="7" spans="2:17" x14ac:dyDescent="0.25">
      <c r="B7" s="2"/>
      <c r="C7" s="10" t="s">
        <v>12</v>
      </c>
      <c r="D7" s="11" t="s">
        <v>13</v>
      </c>
      <c r="E7" s="58"/>
      <c r="F7" s="10" t="s">
        <v>12</v>
      </c>
      <c r="G7" s="11" t="s">
        <v>14</v>
      </c>
      <c r="H7" s="60"/>
      <c r="I7" s="14" t="s">
        <v>12</v>
      </c>
      <c r="J7" s="13" t="s">
        <v>14</v>
      </c>
      <c r="K7" s="66"/>
      <c r="L7" s="14" t="s">
        <v>5</v>
      </c>
      <c r="M7" s="13" t="s">
        <v>14</v>
      </c>
      <c r="N7" s="66"/>
      <c r="O7" s="14" t="s">
        <v>5</v>
      </c>
      <c r="P7" s="13" t="s">
        <v>14</v>
      </c>
      <c r="Q7" s="68"/>
    </row>
    <row r="8" spans="2:17" x14ac:dyDescent="0.25">
      <c r="B8" s="2" t="s">
        <v>75</v>
      </c>
      <c r="C8" s="3"/>
      <c r="D8" s="8"/>
      <c r="E8" s="4"/>
      <c r="F8" s="3"/>
      <c r="G8" s="8"/>
      <c r="H8" s="2"/>
      <c r="I8" s="3"/>
      <c r="J8" s="1"/>
      <c r="K8" s="2"/>
      <c r="L8" s="3"/>
      <c r="M8" s="1"/>
      <c r="N8" s="2"/>
      <c r="O8" s="3"/>
      <c r="P8" s="1"/>
      <c r="Q8" s="4"/>
    </row>
    <row r="9" spans="2:17" x14ac:dyDescent="0.25">
      <c r="B9" s="2" t="s">
        <v>67</v>
      </c>
      <c r="C9" s="3"/>
      <c r="D9" s="8"/>
      <c r="E9" s="4"/>
      <c r="F9" s="3"/>
      <c r="G9" s="8"/>
      <c r="H9" s="2"/>
      <c r="I9" s="3"/>
      <c r="J9" s="1"/>
      <c r="K9" s="2"/>
      <c r="L9" s="3"/>
      <c r="M9" s="1"/>
      <c r="N9" s="2"/>
      <c r="O9" s="3"/>
      <c r="P9" s="1"/>
      <c r="Q9" s="4"/>
    </row>
    <row r="10" spans="2:17" x14ac:dyDescent="0.25">
      <c r="B10" s="2" t="s">
        <v>76</v>
      </c>
      <c r="C10" s="3">
        <v>2</v>
      </c>
      <c r="D10" s="8">
        <v>3</v>
      </c>
      <c r="E10" s="4">
        <v>1</v>
      </c>
      <c r="F10" s="3">
        <v>1</v>
      </c>
      <c r="G10" s="8">
        <v>4</v>
      </c>
      <c r="H10" s="2">
        <v>0</v>
      </c>
      <c r="I10" s="3">
        <v>1</v>
      </c>
      <c r="J10" s="1">
        <v>3</v>
      </c>
      <c r="K10" s="2">
        <v>0</v>
      </c>
      <c r="L10" s="3">
        <v>1</v>
      </c>
      <c r="M10" s="1">
        <v>4</v>
      </c>
      <c r="N10" s="2">
        <v>1</v>
      </c>
      <c r="O10" s="3">
        <v>2</v>
      </c>
      <c r="P10" s="1">
        <v>1</v>
      </c>
      <c r="Q10" s="4">
        <v>0</v>
      </c>
    </row>
    <row r="11" spans="2:17" x14ac:dyDescent="0.25">
      <c r="B11" s="2" t="s">
        <v>68</v>
      </c>
      <c r="C11" s="3">
        <v>2</v>
      </c>
      <c r="D11" s="8">
        <v>3</v>
      </c>
      <c r="E11" s="4">
        <v>2</v>
      </c>
      <c r="F11" s="3">
        <v>2</v>
      </c>
      <c r="G11" s="8">
        <v>4</v>
      </c>
      <c r="H11" s="2">
        <v>1</v>
      </c>
      <c r="I11" s="3">
        <v>2</v>
      </c>
      <c r="J11" s="1">
        <v>7</v>
      </c>
      <c r="K11" s="2">
        <v>0</v>
      </c>
      <c r="L11" s="3">
        <v>4</v>
      </c>
      <c r="M11" s="1">
        <v>2</v>
      </c>
      <c r="N11" s="2">
        <v>1</v>
      </c>
      <c r="O11" s="3">
        <v>2</v>
      </c>
      <c r="P11" s="1">
        <v>3</v>
      </c>
      <c r="Q11" s="4">
        <v>0</v>
      </c>
    </row>
    <row r="12" spans="2:17" x14ac:dyDescent="0.25">
      <c r="B12" s="2" t="s">
        <v>77</v>
      </c>
      <c r="C12" s="3"/>
      <c r="D12" s="8"/>
      <c r="E12" s="4"/>
      <c r="F12" s="3"/>
      <c r="G12" s="8"/>
      <c r="H12" s="2"/>
      <c r="I12" s="3"/>
      <c r="J12" s="1"/>
      <c r="K12" s="2"/>
      <c r="L12" s="3"/>
      <c r="M12" s="1"/>
      <c r="N12" s="2"/>
      <c r="O12" s="3"/>
      <c r="P12" s="1"/>
      <c r="Q12" s="4"/>
    </row>
    <row r="13" spans="2:17" x14ac:dyDescent="0.25">
      <c r="B13" s="2" t="s">
        <v>66</v>
      </c>
      <c r="C13" s="3">
        <v>3</v>
      </c>
      <c r="D13" s="8">
        <v>5</v>
      </c>
      <c r="E13" s="4">
        <v>0</v>
      </c>
      <c r="F13" s="3">
        <v>7</v>
      </c>
      <c r="G13" s="8">
        <v>3</v>
      </c>
      <c r="H13" s="2">
        <v>0</v>
      </c>
      <c r="I13" s="3">
        <v>5</v>
      </c>
      <c r="J13" s="1">
        <v>2</v>
      </c>
      <c r="K13" s="2">
        <v>0</v>
      </c>
      <c r="L13" s="3">
        <v>4</v>
      </c>
      <c r="M13" s="1">
        <v>3</v>
      </c>
      <c r="N13" s="2">
        <v>0</v>
      </c>
      <c r="O13" s="3">
        <v>3</v>
      </c>
      <c r="P13" s="1">
        <v>4</v>
      </c>
      <c r="Q13" s="4">
        <v>0</v>
      </c>
    </row>
    <row r="14" spans="2:17" x14ac:dyDescent="0.25">
      <c r="B14" s="2" t="s">
        <v>69</v>
      </c>
      <c r="C14" s="3">
        <v>1</v>
      </c>
      <c r="D14" s="8">
        <v>1</v>
      </c>
      <c r="E14" s="4">
        <v>0</v>
      </c>
      <c r="F14" s="3">
        <v>2</v>
      </c>
      <c r="G14" s="8">
        <v>0</v>
      </c>
      <c r="H14" s="2">
        <v>1</v>
      </c>
      <c r="I14" s="3">
        <v>0</v>
      </c>
      <c r="J14" s="1">
        <v>2</v>
      </c>
      <c r="K14" s="2">
        <v>0</v>
      </c>
      <c r="L14" s="3">
        <v>1</v>
      </c>
      <c r="M14" s="1">
        <v>2</v>
      </c>
      <c r="N14" s="2">
        <v>0</v>
      </c>
      <c r="O14" s="3">
        <v>2</v>
      </c>
      <c r="P14" s="1">
        <v>0</v>
      </c>
      <c r="Q14" s="4">
        <v>1</v>
      </c>
    </row>
    <row r="15" spans="2:17" x14ac:dyDescent="0.25">
      <c r="B15" s="2" t="s">
        <v>74</v>
      </c>
      <c r="C15" s="30">
        <v>2</v>
      </c>
      <c r="D15" s="31">
        <v>5</v>
      </c>
      <c r="E15" s="32">
        <v>0</v>
      </c>
      <c r="F15" s="30">
        <v>2</v>
      </c>
      <c r="G15" s="31">
        <v>5</v>
      </c>
      <c r="H15" s="33">
        <v>0</v>
      </c>
      <c r="I15" s="30">
        <v>3</v>
      </c>
      <c r="J15" s="34">
        <v>7</v>
      </c>
      <c r="K15" s="33">
        <v>0</v>
      </c>
      <c r="L15" s="30">
        <v>2</v>
      </c>
      <c r="M15" s="34">
        <v>4</v>
      </c>
      <c r="N15" s="33">
        <v>0</v>
      </c>
      <c r="O15" s="30">
        <v>1</v>
      </c>
      <c r="P15" s="34">
        <v>0</v>
      </c>
      <c r="Q15" s="32">
        <v>0</v>
      </c>
    </row>
    <row r="16" spans="2:17" ht="15.75" thickBot="1" x14ac:dyDescent="0.3">
      <c r="B16" s="2" t="s">
        <v>69</v>
      </c>
      <c r="C16" s="5">
        <v>3</v>
      </c>
      <c r="D16" s="9">
        <v>6</v>
      </c>
      <c r="E16" s="6">
        <v>0</v>
      </c>
      <c r="F16" s="5">
        <v>2</v>
      </c>
      <c r="G16" s="9">
        <v>0</v>
      </c>
      <c r="H16" s="12">
        <v>0</v>
      </c>
      <c r="I16" s="5">
        <v>1</v>
      </c>
      <c r="J16" s="15">
        <v>2</v>
      </c>
      <c r="K16" s="12">
        <v>0</v>
      </c>
      <c r="L16" s="5">
        <v>4</v>
      </c>
      <c r="M16" s="15">
        <v>2</v>
      </c>
      <c r="N16" s="12">
        <v>1</v>
      </c>
      <c r="O16" s="5"/>
      <c r="P16" s="15"/>
      <c r="Q16" s="6"/>
    </row>
    <row r="17" spans="2:17" x14ac:dyDescent="0.25">
      <c r="B17" s="51" t="s">
        <v>57</v>
      </c>
      <c r="C17" s="51">
        <v>0</v>
      </c>
      <c r="D17" s="51">
        <v>1</v>
      </c>
      <c r="E17" s="51">
        <v>0</v>
      </c>
      <c r="F17" s="51">
        <v>0</v>
      </c>
      <c r="G17" s="51">
        <v>1</v>
      </c>
      <c r="H17" s="51">
        <v>0</v>
      </c>
      <c r="I17" s="51">
        <v>0</v>
      </c>
      <c r="J17" s="51">
        <v>1</v>
      </c>
      <c r="K17" s="51">
        <v>1</v>
      </c>
      <c r="L17" s="51">
        <v>3</v>
      </c>
      <c r="M17" s="51">
        <v>0</v>
      </c>
      <c r="N17" s="51">
        <v>0</v>
      </c>
      <c r="O17" s="51">
        <v>1</v>
      </c>
      <c r="P17" s="51">
        <v>0</v>
      </c>
      <c r="Q17" s="51">
        <v>0</v>
      </c>
    </row>
    <row r="19" spans="2:17" ht="24" x14ac:dyDescent="0.25">
      <c r="H19" s="67" t="s">
        <v>24</v>
      </c>
      <c r="I19" s="67"/>
      <c r="J19" s="67"/>
      <c r="K19" s="67"/>
      <c r="L19" s="7"/>
    </row>
    <row r="20" spans="2:17" ht="24" x14ac:dyDescent="0.25">
      <c r="H20" s="67"/>
      <c r="I20" s="67"/>
      <c r="J20" s="67"/>
      <c r="K20" s="67"/>
      <c r="L20" s="7"/>
    </row>
    <row r="22" spans="2:17" ht="15.75" thickBot="1" x14ac:dyDescent="0.3"/>
    <row r="23" spans="2:17" ht="14.25" customHeight="1" x14ac:dyDescent="0.25">
      <c r="B23" s="2"/>
      <c r="C23" s="69" t="s">
        <v>0</v>
      </c>
      <c r="D23" s="64"/>
      <c r="E23" s="71"/>
      <c r="F23" s="69" t="s">
        <v>1</v>
      </c>
      <c r="G23" s="64"/>
      <c r="H23" s="70"/>
      <c r="I23" s="63" t="s">
        <v>2</v>
      </c>
      <c r="J23" s="64"/>
      <c r="K23" s="65"/>
      <c r="L23" s="63" t="s">
        <v>3</v>
      </c>
      <c r="M23" s="64"/>
      <c r="N23" s="65"/>
      <c r="O23" s="63" t="s">
        <v>4</v>
      </c>
      <c r="P23" s="64"/>
      <c r="Q23" s="65"/>
    </row>
    <row r="24" spans="2:17" x14ac:dyDescent="0.25">
      <c r="B24" s="2"/>
      <c r="C24" s="74" t="s">
        <v>11</v>
      </c>
      <c r="D24" s="75"/>
      <c r="E24" s="57" t="s">
        <v>6</v>
      </c>
      <c r="F24" s="74" t="s">
        <v>15</v>
      </c>
      <c r="G24" s="75"/>
      <c r="H24" s="59" t="s">
        <v>6</v>
      </c>
      <c r="I24" s="72" t="s">
        <v>15</v>
      </c>
      <c r="J24" s="73"/>
      <c r="K24" s="66" t="s">
        <v>6</v>
      </c>
      <c r="L24" s="72" t="s">
        <v>15</v>
      </c>
      <c r="M24" s="73"/>
      <c r="N24" s="66" t="s">
        <v>6</v>
      </c>
      <c r="O24" s="72" t="s">
        <v>15</v>
      </c>
      <c r="P24" s="73"/>
      <c r="Q24" s="68" t="s">
        <v>6</v>
      </c>
    </row>
    <row r="25" spans="2:17" x14ac:dyDescent="0.25">
      <c r="B25" s="2"/>
      <c r="C25" s="10" t="s">
        <v>12</v>
      </c>
      <c r="D25" s="11" t="s">
        <v>13</v>
      </c>
      <c r="E25" s="58"/>
      <c r="F25" s="10" t="s">
        <v>12</v>
      </c>
      <c r="G25" s="11" t="s">
        <v>14</v>
      </c>
      <c r="H25" s="60"/>
      <c r="I25" s="14" t="s">
        <v>12</v>
      </c>
      <c r="J25" s="13" t="s">
        <v>14</v>
      </c>
      <c r="K25" s="66"/>
      <c r="L25" s="14" t="s">
        <v>5</v>
      </c>
      <c r="M25" s="13" t="s">
        <v>14</v>
      </c>
      <c r="N25" s="66"/>
      <c r="O25" s="14" t="s">
        <v>5</v>
      </c>
      <c r="P25" s="13" t="s">
        <v>14</v>
      </c>
      <c r="Q25" s="68"/>
    </row>
    <row r="26" spans="2:17" x14ac:dyDescent="0.25">
      <c r="B26" s="2" t="s">
        <v>75</v>
      </c>
      <c r="C26" s="3"/>
      <c r="D26" s="8"/>
      <c r="E26" s="4"/>
      <c r="F26" s="3"/>
      <c r="G26" s="8"/>
      <c r="H26" s="2"/>
      <c r="I26" s="3"/>
      <c r="J26" s="1"/>
      <c r="K26" s="2"/>
      <c r="L26" s="3"/>
      <c r="M26" s="1"/>
      <c r="N26" s="2"/>
      <c r="O26" s="3"/>
      <c r="P26" s="1"/>
      <c r="Q26" s="4"/>
    </row>
    <row r="27" spans="2:17" x14ac:dyDescent="0.25">
      <c r="B27" s="2" t="s">
        <v>67</v>
      </c>
      <c r="C27" s="3"/>
      <c r="D27" s="8"/>
      <c r="E27" s="4"/>
      <c r="F27" s="3"/>
      <c r="G27" s="8"/>
      <c r="H27" s="2"/>
      <c r="I27" s="3"/>
      <c r="J27" s="1"/>
      <c r="K27" s="2"/>
      <c r="L27" s="3"/>
      <c r="M27" s="3"/>
      <c r="N27" s="3"/>
      <c r="O27" s="3"/>
      <c r="P27" s="3"/>
      <c r="Q27" s="3"/>
    </row>
    <row r="28" spans="2:17" x14ac:dyDescent="0.25">
      <c r="B28" s="2" t="s">
        <v>76</v>
      </c>
      <c r="C28" s="3">
        <v>0</v>
      </c>
      <c r="D28" s="8">
        <v>2</v>
      </c>
      <c r="E28" s="4">
        <v>0</v>
      </c>
      <c r="F28" s="3">
        <v>0</v>
      </c>
      <c r="G28" s="8">
        <v>5</v>
      </c>
      <c r="H28" s="2">
        <v>1</v>
      </c>
      <c r="I28" s="3">
        <v>0</v>
      </c>
      <c r="J28" s="1">
        <v>3</v>
      </c>
      <c r="K28" s="2">
        <v>0</v>
      </c>
      <c r="L28" s="3">
        <v>1</v>
      </c>
      <c r="M28" s="1">
        <v>4</v>
      </c>
      <c r="N28" s="2">
        <v>0</v>
      </c>
      <c r="O28" s="3">
        <v>1</v>
      </c>
      <c r="P28" s="1">
        <v>6</v>
      </c>
      <c r="Q28" s="4">
        <v>1</v>
      </c>
    </row>
    <row r="29" spans="2:17" x14ac:dyDescent="0.25">
      <c r="B29" s="2" t="s">
        <v>68</v>
      </c>
      <c r="C29" s="3">
        <v>6</v>
      </c>
      <c r="D29" s="8">
        <v>5</v>
      </c>
      <c r="E29" s="4">
        <v>2</v>
      </c>
      <c r="F29" s="3">
        <v>3</v>
      </c>
      <c r="G29" s="8">
        <v>11</v>
      </c>
      <c r="H29" s="2">
        <v>3</v>
      </c>
      <c r="I29" s="3">
        <v>0</v>
      </c>
      <c r="J29" s="1">
        <v>2</v>
      </c>
      <c r="K29" s="2">
        <v>0</v>
      </c>
      <c r="L29" s="3">
        <v>0</v>
      </c>
      <c r="M29" s="1">
        <v>3</v>
      </c>
      <c r="N29" s="2">
        <v>0</v>
      </c>
      <c r="O29" s="3">
        <v>4</v>
      </c>
      <c r="P29" s="1">
        <v>2</v>
      </c>
      <c r="Q29" s="4">
        <v>1</v>
      </c>
    </row>
    <row r="30" spans="2:17" x14ac:dyDescent="0.25">
      <c r="B30" s="2" t="s">
        <v>77</v>
      </c>
      <c r="C30" s="3"/>
      <c r="D30" s="8"/>
      <c r="E30" s="4"/>
      <c r="F30" s="3"/>
      <c r="G30" s="8"/>
      <c r="H30" s="2"/>
      <c r="I30" s="3"/>
      <c r="J30" s="1"/>
      <c r="K30" s="2"/>
      <c r="L30" s="3"/>
      <c r="M30" s="1"/>
      <c r="N30" s="2"/>
      <c r="O30" s="3"/>
      <c r="P30" s="1"/>
      <c r="Q30" s="4"/>
    </row>
    <row r="31" spans="2:17" x14ac:dyDescent="0.25">
      <c r="B31" s="2" t="s">
        <v>70</v>
      </c>
      <c r="C31" s="3">
        <v>0</v>
      </c>
      <c r="D31" s="8">
        <v>6</v>
      </c>
      <c r="E31" s="4">
        <v>0</v>
      </c>
      <c r="F31" s="3">
        <v>4</v>
      </c>
      <c r="G31" s="8">
        <v>5</v>
      </c>
      <c r="H31" s="2">
        <v>1</v>
      </c>
      <c r="I31" s="3">
        <v>2</v>
      </c>
      <c r="J31" s="1">
        <v>5</v>
      </c>
      <c r="K31" s="2">
        <v>0</v>
      </c>
      <c r="L31" s="3">
        <v>5</v>
      </c>
      <c r="M31" s="1">
        <v>4</v>
      </c>
      <c r="N31" s="2">
        <v>0</v>
      </c>
      <c r="O31" s="3"/>
      <c r="P31" s="1"/>
      <c r="Q31" s="4"/>
    </row>
    <row r="32" spans="2:17" x14ac:dyDescent="0.25">
      <c r="B32" s="2" t="s">
        <v>69</v>
      </c>
      <c r="C32" s="3">
        <v>0</v>
      </c>
      <c r="D32" s="8">
        <v>0</v>
      </c>
      <c r="E32" s="4"/>
      <c r="F32" s="3">
        <v>0</v>
      </c>
      <c r="G32" s="8">
        <v>0</v>
      </c>
      <c r="H32" s="2">
        <v>0</v>
      </c>
      <c r="I32" s="3">
        <v>0</v>
      </c>
      <c r="J32" s="1">
        <v>0</v>
      </c>
      <c r="K32" s="2">
        <v>0</v>
      </c>
      <c r="L32" s="3">
        <v>0</v>
      </c>
      <c r="M32" s="1">
        <v>0</v>
      </c>
      <c r="N32" s="2">
        <v>0</v>
      </c>
      <c r="O32" s="3">
        <v>3</v>
      </c>
      <c r="P32" s="1">
        <v>2</v>
      </c>
      <c r="Q32" s="4">
        <v>0</v>
      </c>
    </row>
    <row r="33" spans="2:18" x14ac:dyDescent="0.25">
      <c r="B33" s="2" t="s">
        <v>78</v>
      </c>
      <c r="C33" s="30">
        <v>0</v>
      </c>
      <c r="D33" s="31">
        <v>0</v>
      </c>
      <c r="E33" s="32">
        <v>0</v>
      </c>
      <c r="F33" s="30">
        <v>4</v>
      </c>
      <c r="G33" s="31">
        <v>11</v>
      </c>
      <c r="H33" s="33">
        <v>0</v>
      </c>
      <c r="I33" s="30">
        <v>2</v>
      </c>
      <c r="J33" s="34">
        <v>2</v>
      </c>
      <c r="K33" s="33">
        <v>1</v>
      </c>
      <c r="L33" s="30">
        <v>3</v>
      </c>
      <c r="M33" s="34">
        <v>4</v>
      </c>
      <c r="N33" s="33">
        <v>0</v>
      </c>
      <c r="O33" s="30">
        <v>1</v>
      </c>
      <c r="P33" s="34">
        <v>3</v>
      </c>
      <c r="Q33" s="32">
        <v>1</v>
      </c>
    </row>
    <row r="34" spans="2:18" ht="15.75" thickBot="1" x14ac:dyDescent="0.3">
      <c r="B34" s="2" t="s">
        <v>69</v>
      </c>
      <c r="C34" s="5">
        <v>2</v>
      </c>
      <c r="D34" s="9">
        <v>6</v>
      </c>
      <c r="E34" s="6">
        <v>0</v>
      </c>
      <c r="F34" s="80">
        <v>0</v>
      </c>
      <c r="G34" s="81"/>
      <c r="H34" s="82"/>
      <c r="I34" s="5">
        <v>1</v>
      </c>
      <c r="J34" s="15">
        <v>2</v>
      </c>
      <c r="K34" s="12">
        <v>0</v>
      </c>
      <c r="L34" s="3">
        <v>4</v>
      </c>
      <c r="M34" s="1">
        <v>6</v>
      </c>
      <c r="N34" s="2">
        <v>0</v>
      </c>
      <c r="O34" s="5">
        <v>0</v>
      </c>
      <c r="P34" s="15">
        <v>2</v>
      </c>
      <c r="Q34" s="6">
        <v>0</v>
      </c>
      <c r="R34" s="37"/>
    </row>
    <row r="35" spans="2:18" x14ac:dyDescent="0.25">
      <c r="B35" s="51" t="s">
        <v>57</v>
      </c>
      <c r="C35" s="51">
        <v>0</v>
      </c>
      <c r="D35" s="51">
        <v>0</v>
      </c>
      <c r="E35" s="51">
        <v>0</v>
      </c>
      <c r="F35" s="51">
        <v>1</v>
      </c>
      <c r="G35" s="51">
        <v>0</v>
      </c>
      <c r="H35" s="51">
        <v>0</v>
      </c>
      <c r="I35" s="51">
        <v>1</v>
      </c>
      <c r="J35" s="51">
        <v>2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2:18" ht="24" x14ac:dyDescent="0.25">
      <c r="I36" s="67" t="s">
        <v>25</v>
      </c>
      <c r="J36" s="67"/>
      <c r="K36" s="67"/>
      <c r="L36" s="67"/>
      <c r="M36" s="7"/>
    </row>
    <row r="37" spans="2:18" ht="24" x14ac:dyDescent="0.25">
      <c r="I37" s="67"/>
      <c r="J37" s="67"/>
      <c r="K37" s="67"/>
      <c r="L37" s="67"/>
      <c r="M37" s="7"/>
    </row>
    <row r="38" spans="2:18" ht="15.75" thickBot="1" x14ac:dyDescent="0.3"/>
    <row r="39" spans="2:18" x14ac:dyDescent="0.25">
      <c r="C39" s="2"/>
      <c r="D39" s="69" t="s">
        <v>0</v>
      </c>
      <c r="E39" s="64"/>
      <c r="F39" s="71"/>
      <c r="G39" s="69" t="s">
        <v>1</v>
      </c>
      <c r="H39" s="64"/>
      <c r="I39" s="70"/>
      <c r="J39" s="63" t="s">
        <v>2</v>
      </c>
      <c r="K39" s="64"/>
      <c r="L39" s="65"/>
      <c r="M39" s="63" t="s">
        <v>3</v>
      </c>
      <c r="N39" s="64"/>
      <c r="O39" s="65"/>
      <c r="P39" s="63" t="s">
        <v>4</v>
      </c>
      <c r="Q39" s="64"/>
      <c r="R39" s="65"/>
    </row>
    <row r="40" spans="2:18" ht="14.25" customHeight="1" x14ac:dyDescent="0.25">
      <c r="C40" s="2"/>
      <c r="D40" s="74" t="s">
        <v>11</v>
      </c>
      <c r="E40" s="75"/>
      <c r="F40" s="57" t="s">
        <v>6</v>
      </c>
      <c r="G40" s="74" t="s">
        <v>16</v>
      </c>
      <c r="H40" s="75"/>
      <c r="I40" s="59" t="s">
        <v>6</v>
      </c>
      <c r="J40" s="72" t="s">
        <v>15</v>
      </c>
      <c r="K40" s="73"/>
      <c r="L40" s="66" t="s">
        <v>6</v>
      </c>
      <c r="M40" s="72" t="s">
        <v>15</v>
      </c>
      <c r="N40" s="73"/>
      <c r="O40" s="66" t="s">
        <v>6</v>
      </c>
      <c r="P40" s="72" t="s">
        <v>15</v>
      </c>
      <c r="Q40" s="73"/>
      <c r="R40" s="68" t="s">
        <v>6</v>
      </c>
    </row>
    <row r="41" spans="2:18" x14ac:dyDescent="0.25">
      <c r="C41" s="2"/>
      <c r="D41" s="10" t="s">
        <v>12</v>
      </c>
      <c r="E41" s="11" t="s">
        <v>13</v>
      </c>
      <c r="F41" s="58"/>
      <c r="G41" s="10" t="s">
        <v>12</v>
      </c>
      <c r="H41" s="11" t="s">
        <v>14</v>
      </c>
      <c r="I41" s="60"/>
      <c r="J41" s="14" t="s">
        <v>12</v>
      </c>
      <c r="K41" s="13" t="s">
        <v>14</v>
      </c>
      <c r="L41" s="66"/>
      <c r="M41" s="14" t="s">
        <v>5</v>
      </c>
      <c r="N41" s="13" t="s">
        <v>14</v>
      </c>
      <c r="O41" s="66"/>
      <c r="P41" s="14" t="s">
        <v>5</v>
      </c>
      <c r="Q41" s="13" t="s">
        <v>14</v>
      </c>
      <c r="R41" s="68"/>
    </row>
    <row r="42" spans="2:18" x14ac:dyDescent="0.25">
      <c r="C42" s="2" t="s">
        <v>79</v>
      </c>
      <c r="D42" s="3"/>
      <c r="E42" s="8"/>
      <c r="F42" s="4"/>
      <c r="G42" s="3"/>
      <c r="H42" s="8"/>
      <c r="I42" s="2"/>
      <c r="J42" s="3"/>
      <c r="K42" s="1"/>
      <c r="L42" s="2"/>
      <c r="M42" s="3"/>
      <c r="N42" s="1"/>
      <c r="O42" s="2"/>
      <c r="P42" s="3"/>
      <c r="Q42" s="1"/>
      <c r="R42" s="4"/>
    </row>
    <row r="43" spans="2:18" x14ac:dyDescent="0.25">
      <c r="C43" s="2" t="s">
        <v>67</v>
      </c>
      <c r="D43" s="3"/>
      <c r="E43" s="8"/>
      <c r="F43" s="4"/>
      <c r="G43" s="3"/>
      <c r="H43" s="8"/>
      <c r="I43" s="2"/>
      <c r="J43" s="3"/>
      <c r="K43" s="1"/>
      <c r="L43" s="2"/>
      <c r="M43" s="3"/>
      <c r="N43" s="1"/>
      <c r="O43" s="2"/>
      <c r="P43" s="3"/>
      <c r="Q43" s="1"/>
      <c r="R43" s="4"/>
    </row>
    <row r="44" spans="2:18" x14ac:dyDescent="0.25">
      <c r="C44" s="2" t="s">
        <v>80</v>
      </c>
      <c r="D44" s="3">
        <v>0</v>
      </c>
      <c r="E44" s="8">
        <v>3</v>
      </c>
      <c r="F44" s="4">
        <v>1</v>
      </c>
      <c r="G44" s="3">
        <v>1</v>
      </c>
      <c r="H44" s="49">
        <v>1</v>
      </c>
      <c r="I44" s="2">
        <v>1</v>
      </c>
      <c r="J44" s="3">
        <v>0</v>
      </c>
      <c r="K44" s="1">
        <v>2</v>
      </c>
      <c r="L44" s="50">
        <v>0</v>
      </c>
      <c r="M44" s="3">
        <v>2</v>
      </c>
      <c r="N44" s="1">
        <v>2</v>
      </c>
      <c r="O44" s="2">
        <v>0</v>
      </c>
      <c r="P44" s="3">
        <v>0</v>
      </c>
      <c r="Q44" s="1">
        <v>2</v>
      </c>
      <c r="R44" s="4">
        <v>0</v>
      </c>
    </row>
    <row r="45" spans="2:18" x14ac:dyDescent="0.25">
      <c r="C45" s="2" t="s">
        <v>83</v>
      </c>
      <c r="D45" s="3">
        <v>7</v>
      </c>
      <c r="E45" s="8">
        <v>3</v>
      </c>
      <c r="F45" s="4">
        <v>1</v>
      </c>
      <c r="G45" s="3">
        <v>4</v>
      </c>
      <c r="H45" s="8">
        <v>9</v>
      </c>
      <c r="I45" s="2">
        <v>1</v>
      </c>
      <c r="J45" s="3">
        <v>4</v>
      </c>
      <c r="K45" s="1">
        <v>3</v>
      </c>
      <c r="L45" s="2">
        <v>0</v>
      </c>
      <c r="M45" s="3">
        <v>1</v>
      </c>
      <c r="N45" s="1">
        <v>7</v>
      </c>
      <c r="O45" s="2">
        <v>0</v>
      </c>
      <c r="P45" s="3">
        <v>2</v>
      </c>
      <c r="Q45" s="1">
        <v>4</v>
      </c>
      <c r="R45" s="4">
        <v>0</v>
      </c>
    </row>
    <row r="46" spans="2:18" x14ac:dyDescent="0.25">
      <c r="C46" s="2" t="s">
        <v>81</v>
      </c>
      <c r="D46" s="3"/>
      <c r="E46" s="8"/>
      <c r="F46" s="4"/>
      <c r="G46" s="3"/>
      <c r="H46" s="8"/>
      <c r="I46" s="2"/>
      <c r="J46" s="3"/>
      <c r="K46" s="1"/>
      <c r="L46" s="2"/>
      <c r="M46" s="3"/>
      <c r="N46" s="1"/>
      <c r="O46" s="2"/>
      <c r="P46" s="3"/>
      <c r="Q46" s="1"/>
      <c r="R46" s="4"/>
    </row>
    <row r="47" spans="2:18" x14ac:dyDescent="0.25">
      <c r="C47" s="2" t="s">
        <v>70</v>
      </c>
      <c r="D47" s="3">
        <v>1</v>
      </c>
      <c r="E47" s="8">
        <v>4</v>
      </c>
      <c r="F47" s="4">
        <v>0</v>
      </c>
      <c r="G47" s="3">
        <v>4</v>
      </c>
      <c r="H47" s="8">
        <v>0</v>
      </c>
      <c r="I47" s="2">
        <v>0</v>
      </c>
      <c r="J47" s="3">
        <v>2</v>
      </c>
      <c r="K47" s="1">
        <v>3</v>
      </c>
      <c r="L47" s="2">
        <v>0</v>
      </c>
      <c r="M47" s="3">
        <v>2</v>
      </c>
      <c r="N47" s="1">
        <v>4</v>
      </c>
      <c r="O47" s="2">
        <v>0</v>
      </c>
      <c r="P47" s="3">
        <v>5</v>
      </c>
      <c r="Q47" s="1">
        <v>1</v>
      </c>
      <c r="R47" s="4">
        <v>0</v>
      </c>
    </row>
    <row r="48" spans="2:18" x14ac:dyDescent="0.25">
      <c r="C48" s="2" t="s">
        <v>65</v>
      </c>
      <c r="D48" s="3">
        <v>3</v>
      </c>
      <c r="E48" s="8">
        <v>4</v>
      </c>
      <c r="F48" s="4">
        <v>0</v>
      </c>
      <c r="G48" s="3">
        <v>0</v>
      </c>
      <c r="H48" s="8">
        <v>1</v>
      </c>
      <c r="I48" s="2">
        <v>0</v>
      </c>
      <c r="J48" s="3">
        <v>1</v>
      </c>
      <c r="K48" s="1">
        <v>4</v>
      </c>
      <c r="L48" s="2">
        <v>1</v>
      </c>
      <c r="M48" s="3">
        <v>1</v>
      </c>
      <c r="N48" s="1">
        <v>2</v>
      </c>
      <c r="O48" s="2">
        <v>0</v>
      </c>
      <c r="P48" s="3">
        <v>3</v>
      </c>
      <c r="Q48" s="1">
        <v>2</v>
      </c>
      <c r="R48" s="4">
        <v>1</v>
      </c>
    </row>
    <row r="49" spans="3:18" x14ac:dyDescent="0.25">
      <c r="C49" s="2" t="s">
        <v>78</v>
      </c>
      <c r="D49" s="30">
        <v>0</v>
      </c>
      <c r="E49" s="31">
        <v>2</v>
      </c>
      <c r="F49" s="32">
        <v>0</v>
      </c>
      <c r="G49" s="30">
        <v>3</v>
      </c>
      <c r="H49" s="31">
        <v>5</v>
      </c>
      <c r="I49" s="33">
        <v>2</v>
      </c>
      <c r="J49" s="30">
        <v>2</v>
      </c>
      <c r="K49" s="34">
        <v>3</v>
      </c>
      <c r="L49" s="33">
        <v>0</v>
      </c>
      <c r="M49" s="30">
        <v>2</v>
      </c>
      <c r="N49" s="34">
        <v>2</v>
      </c>
      <c r="O49" s="33">
        <v>0</v>
      </c>
      <c r="P49" s="30">
        <v>2</v>
      </c>
      <c r="Q49" s="34">
        <v>3</v>
      </c>
      <c r="R49" s="32">
        <v>0</v>
      </c>
    </row>
    <row r="50" spans="3:18" ht="15.75" thickBot="1" x14ac:dyDescent="0.3">
      <c r="C50" s="2" t="s">
        <v>84</v>
      </c>
      <c r="D50" s="5">
        <v>2</v>
      </c>
      <c r="E50" s="9">
        <v>2</v>
      </c>
      <c r="F50" s="6">
        <v>0</v>
      </c>
      <c r="G50" s="5">
        <v>5</v>
      </c>
      <c r="H50" s="9">
        <v>1</v>
      </c>
      <c r="I50" s="12">
        <v>1</v>
      </c>
      <c r="J50" s="5">
        <v>4</v>
      </c>
      <c r="K50" s="15">
        <v>2</v>
      </c>
      <c r="L50" s="12">
        <v>0</v>
      </c>
      <c r="M50" s="5">
        <v>2</v>
      </c>
      <c r="N50" s="15">
        <v>0</v>
      </c>
      <c r="O50" s="12">
        <v>1</v>
      </c>
      <c r="P50" s="83">
        <v>0</v>
      </c>
      <c r="Q50" s="81"/>
      <c r="R50" s="82"/>
    </row>
    <row r="51" spans="3:18" x14ac:dyDescent="0.25">
      <c r="C51" s="51" t="s">
        <v>57</v>
      </c>
      <c r="D51" s="51">
        <v>0</v>
      </c>
      <c r="E51" s="51">
        <v>0</v>
      </c>
      <c r="F51" s="51">
        <v>0</v>
      </c>
      <c r="G51" s="51">
        <v>1</v>
      </c>
      <c r="H51" s="51">
        <v>1</v>
      </c>
      <c r="I51" s="51">
        <v>1</v>
      </c>
      <c r="J51" s="51">
        <v>0</v>
      </c>
      <c r="K51" s="51">
        <v>0</v>
      </c>
      <c r="L51" s="51">
        <v>0</v>
      </c>
      <c r="M51" s="51">
        <v>1</v>
      </c>
      <c r="N51" s="51">
        <v>0</v>
      </c>
      <c r="O51" s="51">
        <v>0</v>
      </c>
      <c r="P51" s="51">
        <v>0</v>
      </c>
      <c r="Q51" s="51">
        <v>0</v>
      </c>
      <c r="R51" s="51">
        <v>0</v>
      </c>
    </row>
    <row r="53" spans="3:18" ht="24" x14ac:dyDescent="0.25">
      <c r="I53" s="67" t="s">
        <v>26</v>
      </c>
      <c r="J53" s="67"/>
      <c r="K53" s="67"/>
      <c r="L53" s="67"/>
      <c r="M53" s="7"/>
    </row>
    <row r="54" spans="3:18" ht="24" x14ac:dyDescent="0.25">
      <c r="I54" s="67"/>
      <c r="J54" s="67"/>
      <c r="K54" s="67"/>
      <c r="L54" s="67"/>
      <c r="M54" s="7"/>
    </row>
    <row r="55" spans="3:18" ht="15.75" thickBot="1" x14ac:dyDescent="0.3"/>
    <row r="56" spans="3:18" x14ac:dyDescent="0.25">
      <c r="C56" s="2"/>
      <c r="D56" s="63" t="s">
        <v>0</v>
      </c>
      <c r="E56" s="64"/>
      <c r="F56" s="65"/>
      <c r="G56" s="63" t="s">
        <v>1</v>
      </c>
      <c r="H56" s="64"/>
      <c r="I56" s="65"/>
      <c r="J56" s="63" t="s">
        <v>2</v>
      </c>
      <c r="K56" s="64"/>
      <c r="L56" s="65"/>
      <c r="M56" s="63" t="s">
        <v>3</v>
      </c>
      <c r="N56" s="64"/>
      <c r="O56" s="65"/>
      <c r="P56" s="63" t="s">
        <v>4</v>
      </c>
      <c r="Q56" s="64"/>
      <c r="R56" s="65"/>
    </row>
    <row r="57" spans="3:18" ht="14.25" customHeight="1" x14ac:dyDescent="0.25">
      <c r="C57" s="2"/>
      <c r="D57" s="74" t="s">
        <v>11</v>
      </c>
      <c r="E57" s="75"/>
      <c r="F57" s="57" t="s">
        <v>6</v>
      </c>
      <c r="G57" s="74" t="s">
        <v>16</v>
      </c>
      <c r="H57" s="75"/>
      <c r="I57" s="57" t="s">
        <v>6</v>
      </c>
      <c r="J57" s="74" t="s">
        <v>15</v>
      </c>
      <c r="K57" s="75"/>
      <c r="L57" s="57" t="s">
        <v>6</v>
      </c>
      <c r="M57" s="74" t="s">
        <v>15</v>
      </c>
      <c r="N57" s="75"/>
      <c r="O57" s="57" t="s">
        <v>6</v>
      </c>
      <c r="P57" s="74" t="s">
        <v>15</v>
      </c>
      <c r="Q57" s="75"/>
      <c r="R57" s="57" t="s">
        <v>6</v>
      </c>
    </row>
    <row r="58" spans="3:18" x14ac:dyDescent="0.25">
      <c r="C58" s="2"/>
      <c r="D58" s="10" t="s">
        <v>12</v>
      </c>
      <c r="E58" s="11" t="s">
        <v>13</v>
      </c>
      <c r="F58" s="58"/>
      <c r="G58" s="10" t="s">
        <v>12</v>
      </c>
      <c r="H58" s="11" t="s">
        <v>14</v>
      </c>
      <c r="I58" s="58"/>
      <c r="J58" s="14" t="s">
        <v>12</v>
      </c>
      <c r="K58" s="13" t="s">
        <v>14</v>
      </c>
      <c r="L58" s="58"/>
      <c r="M58" s="14" t="s">
        <v>5</v>
      </c>
      <c r="N58" s="13" t="s">
        <v>14</v>
      </c>
      <c r="O58" s="58"/>
      <c r="P58" s="14" t="s">
        <v>5</v>
      </c>
      <c r="Q58" s="13" t="s">
        <v>14</v>
      </c>
      <c r="R58" s="58"/>
    </row>
    <row r="59" spans="3:18" x14ac:dyDescent="0.25">
      <c r="C59" s="2" t="s">
        <v>75</v>
      </c>
      <c r="D59" s="3"/>
      <c r="E59" s="8"/>
      <c r="F59" s="4"/>
      <c r="G59" s="3"/>
      <c r="H59" s="8"/>
      <c r="I59" s="2"/>
      <c r="J59" s="3"/>
      <c r="K59" s="1"/>
      <c r="L59" s="2"/>
      <c r="M59" s="3"/>
      <c r="N59" s="1"/>
      <c r="O59" s="2"/>
      <c r="P59" s="3"/>
      <c r="Q59" s="1"/>
      <c r="R59" s="4"/>
    </row>
    <row r="60" spans="3:18" x14ac:dyDescent="0.25">
      <c r="C60" s="2" t="s">
        <v>82</v>
      </c>
      <c r="D60" s="3"/>
      <c r="E60" s="8"/>
      <c r="F60" s="4"/>
      <c r="G60" s="3"/>
      <c r="H60" s="8"/>
      <c r="I60" s="2"/>
      <c r="J60" s="3"/>
      <c r="K60" s="1"/>
      <c r="L60" s="2"/>
      <c r="M60" s="3"/>
      <c r="N60" s="3"/>
      <c r="O60" s="3"/>
      <c r="P60" s="3"/>
      <c r="Q60" s="3"/>
      <c r="R60" s="3"/>
    </row>
    <row r="61" spans="3:18" x14ac:dyDescent="0.25">
      <c r="C61" s="2" t="s">
        <v>80</v>
      </c>
      <c r="D61" s="3">
        <v>1</v>
      </c>
      <c r="E61" s="8">
        <v>0</v>
      </c>
      <c r="F61" s="4">
        <v>1</v>
      </c>
      <c r="G61" s="3">
        <v>2</v>
      </c>
      <c r="H61" s="8">
        <v>4</v>
      </c>
      <c r="I61" s="2">
        <v>1</v>
      </c>
      <c r="J61" s="3"/>
      <c r="K61" s="1"/>
      <c r="L61" s="2"/>
      <c r="M61" s="3"/>
      <c r="N61" s="1"/>
      <c r="O61" s="2"/>
      <c r="P61" s="3"/>
      <c r="Q61" s="1"/>
      <c r="R61" s="4"/>
    </row>
    <row r="62" spans="3:18" x14ac:dyDescent="0.25">
      <c r="C62" s="2" t="s">
        <v>83</v>
      </c>
      <c r="D62" s="3">
        <v>6</v>
      </c>
      <c r="E62" s="8">
        <v>14</v>
      </c>
      <c r="F62" s="4">
        <v>0</v>
      </c>
      <c r="G62" s="3">
        <v>5</v>
      </c>
      <c r="H62" s="8">
        <v>8</v>
      </c>
      <c r="I62" s="2">
        <v>2</v>
      </c>
      <c r="J62" s="3">
        <v>4</v>
      </c>
      <c r="K62" s="1">
        <v>3</v>
      </c>
      <c r="L62" s="2">
        <v>1</v>
      </c>
      <c r="M62" s="3"/>
      <c r="N62" s="1"/>
      <c r="O62" s="2"/>
      <c r="P62" s="3"/>
      <c r="Q62" s="1"/>
      <c r="R62" s="4"/>
    </row>
    <row r="63" spans="3:18" x14ac:dyDescent="0.25">
      <c r="C63" s="2" t="s">
        <v>81</v>
      </c>
      <c r="D63" s="3"/>
      <c r="E63" s="8"/>
      <c r="F63" s="4"/>
      <c r="G63" s="3"/>
      <c r="H63" s="8"/>
      <c r="I63" s="2"/>
      <c r="J63" s="3"/>
      <c r="K63" s="1"/>
      <c r="L63" s="2"/>
      <c r="M63" s="3"/>
      <c r="N63" s="1"/>
      <c r="O63" s="2"/>
      <c r="P63" s="3"/>
      <c r="Q63" s="1"/>
      <c r="R63" s="4"/>
    </row>
    <row r="64" spans="3:18" x14ac:dyDescent="0.25">
      <c r="C64" s="2" t="s">
        <v>70</v>
      </c>
      <c r="D64" s="52">
        <v>5</v>
      </c>
      <c r="E64" s="53">
        <v>4</v>
      </c>
      <c r="F64" s="47">
        <v>0</v>
      </c>
      <c r="G64" s="45">
        <v>5</v>
      </c>
      <c r="H64" s="53">
        <v>4</v>
      </c>
      <c r="I64" s="54">
        <v>0</v>
      </c>
      <c r="J64" s="45">
        <v>2</v>
      </c>
      <c r="K64" s="46">
        <v>7</v>
      </c>
      <c r="L64" s="54">
        <v>1</v>
      </c>
      <c r="M64" s="3"/>
      <c r="N64" s="1"/>
      <c r="O64" s="2"/>
      <c r="P64" s="3"/>
      <c r="Q64" s="1"/>
      <c r="R64" s="4"/>
    </row>
    <row r="65" spans="3:18" x14ac:dyDescent="0.25">
      <c r="C65" s="2" t="s">
        <v>65</v>
      </c>
      <c r="D65" s="3">
        <v>0</v>
      </c>
      <c r="E65" s="8">
        <v>0</v>
      </c>
      <c r="F65" s="4">
        <v>0</v>
      </c>
      <c r="G65" s="3">
        <v>1</v>
      </c>
      <c r="H65" s="8">
        <v>2</v>
      </c>
      <c r="I65" s="2">
        <v>0</v>
      </c>
      <c r="J65" s="3">
        <v>0</v>
      </c>
      <c r="K65" s="1">
        <v>0</v>
      </c>
      <c r="L65" s="2">
        <v>0</v>
      </c>
      <c r="M65" s="3">
        <v>0</v>
      </c>
      <c r="N65" s="1">
        <v>4</v>
      </c>
      <c r="O65" s="2">
        <v>0</v>
      </c>
      <c r="P65" s="3">
        <v>0</v>
      </c>
      <c r="Q65" s="1">
        <v>6</v>
      </c>
      <c r="R65" s="4">
        <v>0</v>
      </c>
    </row>
    <row r="66" spans="3:18" x14ac:dyDescent="0.25">
      <c r="C66" s="2" t="s">
        <v>78</v>
      </c>
      <c r="D66" s="30">
        <v>0</v>
      </c>
      <c r="E66" s="31">
        <v>0</v>
      </c>
      <c r="F66" s="32">
        <v>0</v>
      </c>
      <c r="G66" s="30">
        <v>4</v>
      </c>
      <c r="H66" s="31">
        <v>4</v>
      </c>
      <c r="I66" s="33">
        <v>0</v>
      </c>
      <c r="J66" s="30">
        <v>1</v>
      </c>
      <c r="K66" s="34">
        <v>1</v>
      </c>
      <c r="L66" s="33">
        <v>0</v>
      </c>
      <c r="M66" s="30">
        <v>2</v>
      </c>
      <c r="N66" s="34">
        <v>4</v>
      </c>
      <c r="O66" s="33">
        <v>1</v>
      </c>
      <c r="P66" s="40">
        <v>0</v>
      </c>
      <c r="Q66" s="41">
        <v>3</v>
      </c>
      <c r="R66" s="43">
        <v>0</v>
      </c>
    </row>
    <row r="67" spans="3:18" ht="15.75" thickBot="1" x14ac:dyDescent="0.3">
      <c r="C67" s="2" t="s">
        <v>84</v>
      </c>
      <c r="D67" s="5">
        <v>3</v>
      </c>
      <c r="E67" s="9">
        <v>0</v>
      </c>
      <c r="F67" s="6">
        <v>0</v>
      </c>
      <c r="G67" s="5">
        <v>5</v>
      </c>
      <c r="H67" s="9">
        <v>0</v>
      </c>
      <c r="I67" s="12">
        <v>0</v>
      </c>
      <c r="J67" s="5">
        <v>1</v>
      </c>
      <c r="K67" s="15">
        <v>0</v>
      </c>
      <c r="L67" s="12">
        <v>0</v>
      </c>
      <c r="M67" s="3">
        <v>3</v>
      </c>
      <c r="N67" s="1">
        <v>5</v>
      </c>
      <c r="O67" s="2">
        <v>0</v>
      </c>
      <c r="P67" s="5">
        <v>5</v>
      </c>
      <c r="Q67" s="15">
        <v>6</v>
      </c>
      <c r="R67" s="6">
        <v>0</v>
      </c>
    </row>
    <row r="68" spans="3:18" x14ac:dyDescent="0.25">
      <c r="C68" s="37" t="s">
        <v>57</v>
      </c>
      <c r="D68" s="37">
        <v>0</v>
      </c>
      <c r="E68" s="37">
        <v>0</v>
      </c>
      <c r="F68" s="37">
        <v>0</v>
      </c>
      <c r="G68" s="37">
        <v>1</v>
      </c>
      <c r="H68" s="37">
        <v>1</v>
      </c>
      <c r="I68" s="37">
        <v>0</v>
      </c>
      <c r="J68" s="37">
        <v>0</v>
      </c>
      <c r="K68" s="37">
        <v>0</v>
      </c>
      <c r="L68" s="37">
        <v>0</v>
      </c>
      <c r="M68" s="37">
        <v>1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</row>
  </sheetData>
  <mergeCells count="66">
    <mergeCell ref="M57:N57"/>
    <mergeCell ref="O57:O58"/>
    <mergeCell ref="P57:Q57"/>
    <mergeCell ref="R57:R58"/>
    <mergeCell ref="D57:E57"/>
    <mergeCell ref="F57:F58"/>
    <mergeCell ref="G57:H57"/>
    <mergeCell ref="I57:I58"/>
    <mergeCell ref="J57:K57"/>
    <mergeCell ref="L57:L58"/>
    <mergeCell ref="M40:N40"/>
    <mergeCell ref="O40:O41"/>
    <mergeCell ref="P40:Q40"/>
    <mergeCell ref="R40:R41"/>
    <mergeCell ref="I53:L54"/>
    <mergeCell ref="L40:L41"/>
    <mergeCell ref="P50:R50"/>
    <mergeCell ref="D56:F56"/>
    <mergeCell ref="G56:I56"/>
    <mergeCell ref="J56:L56"/>
    <mergeCell ref="M56:O56"/>
    <mergeCell ref="P56:R56"/>
    <mergeCell ref="D40:E40"/>
    <mergeCell ref="F40:F41"/>
    <mergeCell ref="G40:H40"/>
    <mergeCell ref="I40:I41"/>
    <mergeCell ref="J40:K40"/>
    <mergeCell ref="P39:R39"/>
    <mergeCell ref="I36:L37"/>
    <mergeCell ref="L23:N23"/>
    <mergeCell ref="O23:Q23"/>
    <mergeCell ref="L24:M24"/>
    <mergeCell ref="N24:N25"/>
    <mergeCell ref="O24:P24"/>
    <mergeCell ref="Q24:Q25"/>
    <mergeCell ref="K24:K25"/>
    <mergeCell ref="D39:F39"/>
    <mergeCell ref="G39:I39"/>
    <mergeCell ref="J39:L39"/>
    <mergeCell ref="M39:O39"/>
    <mergeCell ref="C24:D24"/>
    <mergeCell ref="E24:E25"/>
    <mergeCell ref="F24:G24"/>
    <mergeCell ref="H24:H25"/>
    <mergeCell ref="I24:J24"/>
    <mergeCell ref="F34:H34"/>
    <mergeCell ref="Q6:Q7"/>
    <mergeCell ref="H19:K20"/>
    <mergeCell ref="K6:K7"/>
    <mergeCell ref="C23:E23"/>
    <mergeCell ref="F23:H23"/>
    <mergeCell ref="I23:K23"/>
    <mergeCell ref="C6:D6"/>
    <mergeCell ref="E6:E7"/>
    <mergeCell ref="F6:G6"/>
    <mergeCell ref="H6:H7"/>
    <mergeCell ref="I6:J6"/>
    <mergeCell ref="L6:M6"/>
    <mergeCell ref="N6:N7"/>
    <mergeCell ref="O6:P6"/>
    <mergeCell ref="O5:Q5"/>
    <mergeCell ref="H2:K3"/>
    <mergeCell ref="C5:E5"/>
    <mergeCell ref="F5:H5"/>
    <mergeCell ref="I5:K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F405-9E21-41D2-9136-DD0B661627FD}">
  <dimension ref="A1:O37"/>
  <sheetViews>
    <sheetView topLeftCell="A19" workbookViewId="0">
      <selection activeCell="A8" sqref="A8"/>
    </sheetView>
  </sheetViews>
  <sheetFormatPr defaultRowHeight="15" x14ac:dyDescent="0.25"/>
  <cols>
    <col min="1" max="1" width="15.28515625" customWidth="1"/>
    <col min="2" max="2" width="15" customWidth="1"/>
    <col min="3" max="3" width="16.7109375" customWidth="1"/>
    <col min="4" max="4" width="13.42578125" bestFit="1" customWidth="1"/>
    <col min="5" max="5" width="18.85546875" bestFit="1" customWidth="1"/>
    <col min="6" max="6" width="31.7109375" bestFit="1" customWidth="1"/>
    <col min="7" max="7" width="29" bestFit="1" customWidth="1"/>
    <col min="8" max="8" width="23.28515625" bestFit="1" customWidth="1"/>
    <col min="9" max="9" width="16.42578125" bestFit="1" customWidth="1"/>
    <col min="10" max="10" width="17.5703125" bestFit="1" customWidth="1"/>
    <col min="11" max="13" width="18.5703125" bestFit="1" customWidth="1"/>
    <col min="14" max="14" width="19.42578125" bestFit="1" customWidth="1"/>
    <col min="15" max="15" width="23.28515625" bestFit="1" customWidth="1"/>
    <col min="16" max="16" width="7.85546875" bestFit="1" customWidth="1"/>
    <col min="17" max="17" width="11.42578125" bestFit="1" customWidth="1"/>
  </cols>
  <sheetData>
    <row r="1" spans="1:1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35</v>
      </c>
      <c r="I1" t="s">
        <v>34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55</v>
      </c>
    </row>
    <row r="2" spans="1:15" x14ac:dyDescent="0.25">
      <c r="A2" t="s">
        <v>64</v>
      </c>
      <c r="B2">
        <v>81</v>
      </c>
      <c r="C2">
        <f>SUM(DEC!C12,DEC!F12,DEC!I12,DEC!L12,DEC!O12)</f>
        <v>20</v>
      </c>
      <c r="D2">
        <f>SUM(DEC!C29,DEC!F29,DEC!I29,DEC!L29,DEC!O29)</f>
        <v>22</v>
      </c>
      <c r="E2">
        <f>SUM(DEC!C45,DEC!F45,DEC!I45,DEC!L45,DEC!O45)</f>
        <v>21</v>
      </c>
      <c r="F2">
        <f>SUM(DEC!C62,DEC!F62,DEC!I62,DEC!L62,DEC!O62)</f>
        <v>8</v>
      </c>
      <c r="G2">
        <f>SUM(DEC!C79,DEC!F79,DEC!I79)</f>
        <v>10</v>
      </c>
      <c r="H2">
        <f>SUM(DEC!D12,DEC!G12,DEC!J12,DEC!M12,DEC!P12,DEC!D29,DEC!G29,DEC!J29,DEC!M29,DEC!P29,DEC!D45,DEC!G45,DEC!J45,DEC!M45,DEC!P45,DEC!D62,DEC!G62,DEC!J62,DEC!M62,DEC!P62,DEC!D79,DEC!G79,DEC!J79)</f>
        <v>74</v>
      </c>
      <c r="I2">
        <f>SUM(DEC!D12,DEC!G12,DEC!J12,DEC!M12,DEC!P12)</f>
        <v>13</v>
      </c>
      <c r="J2">
        <f>SUM(DEC!D29,DEC!G29,DEC!J29,DEC!M29,DEC!P29)</f>
        <v>17</v>
      </c>
      <c r="K2">
        <f>SUM(DEC!D45,DEC!G45,DEC!J45,DEC!M45,DEC!P45)</f>
        <v>20</v>
      </c>
      <c r="L2">
        <f>SUM(DEC!D62,DEC!G62,DEC!J62,DEC!M62,DEC!P62)</f>
        <v>17</v>
      </c>
      <c r="M2">
        <f>SUM(DEC!D79,DEC!G79,DEC!J79)</f>
        <v>7</v>
      </c>
      <c r="N2">
        <f>SUM(DEC!E12,DEC!H12,DEC!K12,DEC!N12,DEC!Q12,DEC!E29,DEC!H29,DEC!K29,DEC!N29,DEC!Q29,DEC!E45,DEC!H45,DEC!K45,DEC!N45,DEC!Q45,DEC!E62,DEC!H62,DEC!K62,DEC!N62,DEC!Q62,DEC!E79,DEC!H79,DEC!K79)</f>
        <v>3</v>
      </c>
      <c r="O2" s="48">
        <f>(N2/B2)</f>
        <v>3.7037037037037035E-2</v>
      </c>
    </row>
    <row r="3" spans="1:15" x14ac:dyDescent="0.25">
      <c r="A3" t="s">
        <v>69</v>
      </c>
      <c r="B3">
        <f>SUM(DEC!C14,DEC!F14,DEC!I14,DEC!L14,DEC!O14,DEC!C31,DEC!F31,DEC!I31,DEC!L31,DEC!O31,DEC!C47,DEC!F47,DEC!I47,DEC!L47,DEC!O47,DEC!C64,DEC!F64,DEC!I64,DEC!O64,DEC!C81,)</f>
        <v>42</v>
      </c>
      <c r="C3">
        <f>SUM(DEC!C14,DEC!F14,DEC!I14,DEC!L14,DEC!O14)</f>
        <v>14</v>
      </c>
      <c r="D3">
        <f>SUM(DEC!C31,DEC!F31,DEC!I31,DEC!L31,DEC!O31)</f>
        <v>8</v>
      </c>
      <c r="E3">
        <f>SUM(DEC!C47,DEC!F47,DEC!I47,DEC!L47,DEC!O47)</f>
        <v>9</v>
      </c>
      <c r="F3">
        <f>SUM(DEC!C64,DEC!F64,DEC!I64,DEC!L64,DEC!O64)</f>
        <v>10</v>
      </c>
      <c r="G3">
        <f>SUM(DEC!C81,DEC!F81,DEC!I81)</f>
        <v>1</v>
      </c>
      <c r="H3">
        <f>SUM(DEC!D14,DEC!G14,DEC!J14,DEC!M14,DEC!P14,DEC!D31,DEC!G31,DEC!J31,DEC!M31,DEC!P31,DEC!D47,DEC!G47,DEC!J47,DEC!M47,DEC!P47,DEC!D64,DEC!G64,DEC!J64,DEC!M64,DEC!P64,DEC!D81,DEC!G81,DEC!J81)</f>
        <v>73</v>
      </c>
      <c r="I3">
        <f>SUM(DEC!D14,DEC!G14,DEC!J14,DEC!M14,DEC!P14)</f>
        <v>25</v>
      </c>
      <c r="J3">
        <f>SUM(DEC!D31,DEC!G31,DEC!J31,DEC!M31,DEC!P31)</f>
        <v>15</v>
      </c>
      <c r="K3">
        <f>SUM(DEC!D47,DEC!G47,DEC!J47,DEC!M47,DEC!P47)</f>
        <v>12</v>
      </c>
      <c r="L3">
        <f>SUM(DEC!D64,DEC!G64,DEC!J64,DEC!M64,DEC!P64)</f>
        <v>9</v>
      </c>
      <c r="M3">
        <f>SUM(DEC!D81,DEC!G81,DEC!J81)</f>
        <v>12</v>
      </c>
      <c r="N3">
        <f>SUM(DEC!E14,DEC!H14,DEC!K14,DEC!N14,DEC!Q14,DEC!E31,DEC!H31,DEC!K31,DEC!N31,DEC!Q31,DEC!E47,DEC!H47,DEC!K47,DEC!N47,DEC!Q47,DEC!E64,DEC!H64,DEC!K64,DEC!N64,DEC!Q64,DEC!E81,DEC!H81,DEC!K81)</f>
        <v>3</v>
      </c>
      <c r="O3" s="48">
        <f t="shared" ref="O3:O8" si="0">(N3/B3)</f>
        <v>7.1428571428571425E-2</v>
      </c>
    </row>
    <row r="4" spans="1:15" x14ac:dyDescent="0.25">
      <c r="A4" t="s">
        <v>69</v>
      </c>
      <c r="B4">
        <f>SUM(DEC!O49,DEC!C66,DEC!O66,DEC!C83,DEC!F83,DEC!I83)</f>
        <v>25</v>
      </c>
      <c r="C4">
        <v>0</v>
      </c>
      <c r="D4">
        <v>0</v>
      </c>
      <c r="E4">
        <f>SUM(DEC!C49,DEC!F49,DEC!I49,DEC!L49,DEC!O49)</f>
        <v>4</v>
      </c>
      <c r="F4">
        <f>SUM(DEC!C66,DEC!F66,DEC!I66,DEC!L66,DEC!O66)</f>
        <v>8</v>
      </c>
      <c r="G4">
        <f>SUM(DEC!C83,DEC!F83,DEC!I83)</f>
        <v>13</v>
      </c>
      <c r="H4">
        <v>27</v>
      </c>
      <c r="I4">
        <v>0</v>
      </c>
      <c r="J4">
        <v>0</v>
      </c>
      <c r="K4">
        <f>SUM(DEC!D49,DEC!G49,DEC!J49,DEC!M49,DEC!P49)</f>
        <v>6</v>
      </c>
      <c r="L4">
        <f>SUM(DEC!D66,DEC!G66,DEC!J66,DEC!P66)</f>
        <v>4</v>
      </c>
      <c r="M4">
        <f>SUM(DEC!D83,DEC!G83,DEC!J83)</f>
        <v>9</v>
      </c>
      <c r="N4">
        <f>SUM(DEC!E49,DEC!H49,DEC!K49,DEC!N49,DEC!Q49,DEC!E66,DEC!H66,DEC!K66,DEC!N66,DEC!Q66,DEC!E83,DEC!H83,DEC!K83)</f>
        <v>1</v>
      </c>
      <c r="O4" s="48">
        <f t="shared" si="0"/>
        <v>0.04</v>
      </c>
    </row>
    <row r="5" spans="1:15" x14ac:dyDescent="0.25">
      <c r="A5" t="s">
        <v>67</v>
      </c>
      <c r="B5">
        <f>SUM(DEC!C9,DEC!F9,DEC!I9,DEC!L9,DEC!O9,DEC!C26,DEC!F26,DEC!I26,DEC!L26,DEC!O26,DEC!C42,DEC!F42,DEC!I42,DEC!L42,DEC!O42,DEC!C59,DEC!F59,DEC!I59,DEC!L59,DEC!O59,DEC!C76,DEC!F76)</f>
        <v>17</v>
      </c>
      <c r="C5">
        <f>SUM(DEC!C9,DEC!F9,DEC!I9,DEC!L9,DEC!O9)</f>
        <v>2</v>
      </c>
      <c r="D5">
        <f>SUM(DEC!C26,DEC!F26,DEC!I26,DEC!L26,DEC!O26)</f>
        <v>5</v>
      </c>
      <c r="E5">
        <f>SUM(DEC!C42,DEC!F42,DEC!I42,DEC!L42,DEC!O42)</f>
        <v>7</v>
      </c>
      <c r="F5">
        <f>SUM(DEC!C59,DEC!F59,DEC!I59,DEC!L59,DEC!O59)</f>
        <v>3</v>
      </c>
      <c r="G5">
        <f>SUM(DEC!C76,DEC!F76)</f>
        <v>0</v>
      </c>
      <c r="H5">
        <v>40</v>
      </c>
      <c r="I5">
        <f>SUM(DEC!D9,DEC!G9,DEC!J9,DEC!M9,DEC!P9)</f>
        <v>6</v>
      </c>
      <c r="J5">
        <f>SUM(DEC!D26,DEC!G26,DEC!J26,DEC!M26)</f>
        <v>6</v>
      </c>
      <c r="K5">
        <f>SUM(DEC!D42,DEC!G42,DEC!J42,DEC!M42,DEC!P42)</f>
        <v>17</v>
      </c>
      <c r="L5">
        <f>SUM(DEC!D59,DEC!G59,DEC!J59,DEC!M59,DEC!P59)</f>
        <v>11</v>
      </c>
      <c r="M5">
        <f>SUM(DEC!D76,DEC!G76)</f>
        <v>0</v>
      </c>
      <c r="N5">
        <f>SUM(DEC!E9,DEC!H9,DEC!K9,DEC!N9,DEC!Q9,DEC!E26,DEC!H26,DEC!K26,DEC!N26,DEC!Q26,DEC!E42,DEC!H42,DEC!K42,DEC!N42,DEC!Q42,DEC!E59,DEC!H59,DEC!K59,DEC!N59,DEC!Q59,DEC!E76,DEC!H76:H76)</f>
        <v>0</v>
      </c>
      <c r="O5" s="48">
        <f t="shared" si="0"/>
        <v>0</v>
      </c>
    </row>
    <row r="6" spans="1:15" x14ac:dyDescent="0.25">
      <c r="A6" t="s">
        <v>68</v>
      </c>
      <c r="B6">
        <f>SUM(DEC!I11,DEC!C11,DEC!L11,DEC!O11,DEC!C28,DEC!F28,DEC!L28,DEC!O28,DEC!C44,DEC!F44,DEC!I44,DEC!L44,DEC!O44,DEC!C61,DEC!F61,DEC!I61,DEC!O61,DEC!C78,DEC!F78,DEC!I78)</f>
        <v>44</v>
      </c>
      <c r="C6">
        <f>SUM(DEC!C11,DEC!F11,DEC!I11,DEC!L11,DEC!O11)</f>
        <v>7</v>
      </c>
      <c r="D6">
        <f>SUM(DEC!C28,DEC!F28,DEC!I28,DEC!L28,DEC!O28)</f>
        <v>9</v>
      </c>
      <c r="E6">
        <f>SUM(DEC!C44,DEC!F44,DEC!I44,DEC!L44,DEC!O44)</f>
        <v>5</v>
      </c>
      <c r="F6">
        <f>SUM(DEC!C61,DEC!F61,DEC!I61,DEC!L61,DEC!O61)</f>
        <v>16</v>
      </c>
      <c r="G6">
        <f>SUM(DEC!C78,DEC!F78,)</f>
        <v>7</v>
      </c>
      <c r="H6">
        <f>SUM(DEC!D11,DEC!G11,DEC!J11,DEC!M11,DEC!P11,DEC!D28,DEC!G28,DEC!J28,DEC!M28,DEC!P28,DEC!D44,DEC!G44,DEC!J44,DEC!M44,DEC!P44,DEC!D61,DEC!G61,DEC!J61,DEC!M61,DEC!P61,DEC!D78,DEC!G78)</f>
        <v>126</v>
      </c>
      <c r="I6">
        <f>SUM(DEC!D11,DEC!G11,DEC!J11,DEC!M11,DEC!P11)</f>
        <v>35</v>
      </c>
      <c r="J6">
        <f>SUM(DEC!D28,DEC!G28,DEC!J28,DEC!M28,DEC!P28)</f>
        <v>25</v>
      </c>
      <c r="K6">
        <f>SUM(DEC!D44,DEC!G44,DEC!J44,DEC!M44,DEC!P44)</f>
        <v>33</v>
      </c>
      <c r="L6">
        <f>SUM(DEC!D61,DEC!G61,DEC!J61,DEC!M61,DEC!P61)</f>
        <v>26</v>
      </c>
      <c r="M6">
        <f>SUM(DEC!D78,DEC!G78)</f>
        <v>7</v>
      </c>
      <c r="N6">
        <f>SUM(DEC!E11,DEC!H11,DEC!K11,DEC!N11,DEC!Q11,DEC!E28,DEC!H28,DEC!N28,DEC!Q28,DEC!E44,DEC!H44,DEC!K44,DEC!N44,DEC!E61,DEC!H61,DEC!K61,DEC!Q61,DEC!E78,DEC!H78)</f>
        <v>14</v>
      </c>
      <c r="O6" s="48">
        <f t="shared" si="0"/>
        <v>0.31818181818181818</v>
      </c>
    </row>
    <row r="7" spans="1:15" x14ac:dyDescent="0.25">
      <c r="A7" t="s">
        <v>70</v>
      </c>
      <c r="B7">
        <f>SUM(DEC!C13,DEC!F13,DEC!I13,DEC!C30,DEC!F30,DEC!I30,DEC!L30,DEC!C46,DEC!F46,DEC!I46,DEC!L46,DEC!O46,DEC!C63,DEC!F63,DEC!I63,DEC!O63,DEC!C80,DEC!F80)</f>
        <v>85</v>
      </c>
      <c r="C7">
        <f>SUM(DEC!C13,DEC!F13,DEC!I13,DEC!L13,)</f>
        <v>12</v>
      </c>
      <c r="D7">
        <f>SUM(DEC!C30,DEC!F30,DEC!I30,DEC!L30,)</f>
        <v>22</v>
      </c>
      <c r="E7">
        <f>SUM(DEC!C46,DEC!F46,DEC!I46,DEC!L46,DEC!O46)</f>
        <v>30</v>
      </c>
      <c r="F7">
        <f>SUM(DEC!C63,DEC!F63,DEC!I63,DEC!L63,DEC!O63)</f>
        <v>14</v>
      </c>
      <c r="G7">
        <f>SUM(DEC!C80,DEC!F80,)</f>
        <v>7</v>
      </c>
      <c r="H7">
        <f>SUM(DEC!D13,DEC!G13,DEC!J13,DEC!M13,DEC!P13,DEC!D30,DEC!G30,DEC!J30,DEC!M30,DEC!P30,DEC!D46,DEC!G46,DEC!J46,DEC!M46,DEC!P46,DEC!D63,DEC!G63,DEC!J63,DEC!M63,DEC!P63,DEC!D80,DEC!G80)</f>
        <v>61</v>
      </c>
      <c r="I7">
        <f>SUM(DEC!D13,DEC!G13,DEC!J13,DEC!M13,DEC!P13)</f>
        <v>12</v>
      </c>
      <c r="J7">
        <f>SUM(DEC!D30,DEC!G30,DEC!J30,DEC!M30,DEC!P30)</f>
        <v>15</v>
      </c>
      <c r="K7">
        <f>SUM(DEC!D46,DEC!G46,DEC!J46,DEC!M46,DEC!P46)</f>
        <v>10</v>
      </c>
      <c r="L7">
        <f>SUM(DEC!D63,DEC!G63,DEC!J63,DEC!M63,DEC!P63)</f>
        <v>15</v>
      </c>
      <c r="M7">
        <f>SUM(DEC!D80,DEC!G80)</f>
        <v>9</v>
      </c>
      <c r="N7">
        <f>SUM(DEC!H13,DEC!K30,DEC!N30,DEC!E46,DEC!H46,DEC!K46,DEC!N46,DEC!Q46,DEC!E63,DEC!H63,DEC!K63,DEC!N63,DEC!Q63,)</f>
        <v>3</v>
      </c>
      <c r="O7" s="48">
        <f t="shared" si="0"/>
        <v>3.5294117647058823E-2</v>
      </c>
    </row>
    <row r="8" spans="1:15" x14ac:dyDescent="0.25">
      <c r="A8" t="s">
        <v>71</v>
      </c>
      <c r="B8">
        <f>SUM(DEC!C65,DEC!F65,DEC!I65,DEC!L65,DEC!O65,DEC!L48,DEC!O48,DEC!C82,DEC!F82,DEC!I82,)</f>
        <v>24</v>
      </c>
      <c r="H8">
        <f>SUM(DEC!M48,DEC!P48,DEC!D65,DEC!G65,DEC!J65,DEC!M65,DEC!P65,DEC!D82,DEC!G82,DEC!J82)</f>
        <v>17</v>
      </c>
      <c r="N8">
        <f>SUM(DEC!Q48,DEC!E82,DEC!H82,DEC!K82)</f>
        <v>1</v>
      </c>
      <c r="O8" s="48">
        <f t="shared" si="0"/>
        <v>4.1666666666666664E-2</v>
      </c>
    </row>
    <row r="31" spans="4:7" x14ac:dyDescent="0.25">
      <c r="D31" s="38" t="s">
        <v>50</v>
      </c>
      <c r="E31" t="s">
        <v>52</v>
      </c>
      <c r="F31" t="s">
        <v>53</v>
      </c>
      <c r="G31" t="s">
        <v>54</v>
      </c>
    </row>
    <row r="32" spans="4:7" x14ac:dyDescent="0.25">
      <c r="D32" s="39" t="s">
        <v>64</v>
      </c>
      <c r="E32" s="84">
        <v>81</v>
      </c>
      <c r="F32" s="84">
        <v>74</v>
      </c>
      <c r="G32" s="84">
        <v>3</v>
      </c>
    </row>
    <row r="33" spans="4:7" x14ac:dyDescent="0.25">
      <c r="D33" s="39" t="s">
        <v>69</v>
      </c>
      <c r="E33" s="84">
        <v>67</v>
      </c>
      <c r="F33" s="84">
        <v>100</v>
      </c>
      <c r="G33" s="84">
        <v>4</v>
      </c>
    </row>
    <row r="34" spans="4:7" x14ac:dyDescent="0.25">
      <c r="D34" s="39" t="s">
        <v>67</v>
      </c>
      <c r="E34" s="84">
        <v>17</v>
      </c>
      <c r="F34" s="84">
        <v>40</v>
      </c>
      <c r="G34" s="84">
        <v>0</v>
      </c>
    </row>
    <row r="35" spans="4:7" x14ac:dyDescent="0.25">
      <c r="D35" s="39" t="s">
        <v>68</v>
      </c>
      <c r="E35" s="84">
        <v>44</v>
      </c>
      <c r="F35" s="84">
        <v>126</v>
      </c>
      <c r="G35" s="84">
        <v>14</v>
      </c>
    </row>
    <row r="36" spans="4:7" x14ac:dyDescent="0.25">
      <c r="D36" s="39" t="s">
        <v>70</v>
      </c>
      <c r="E36" s="84">
        <v>85</v>
      </c>
      <c r="F36" s="84">
        <v>61</v>
      </c>
      <c r="G36" s="84">
        <v>3</v>
      </c>
    </row>
    <row r="37" spans="4:7" x14ac:dyDescent="0.25">
      <c r="D37" s="39" t="s">
        <v>51</v>
      </c>
      <c r="E37" s="84">
        <v>294</v>
      </c>
      <c r="F37" s="84">
        <v>401</v>
      </c>
      <c r="G37" s="84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BAB3-040E-4A22-BA3E-835C0CFDB974}">
  <dimension ref="A1:E6"/>
  <sheetViews>
    <sheetView workbookViewId="0">
      <selection activeCell="A6" sqref="A6"/>
    </sheetView>
  </sheetViews>
  <sheetFormatPr defaultRowHeight="15" x14ac:dyDescent="0.25"/>
  <cols>
    <col min="1" max="1" width="15.28515625" bestFit="1" customWidth="1"/>
    <col min="2" max="2" width="10.5703125" customWidth="1"/>
    <col min="3" max="3" width="22.7109375" bestFit="1" customWidth="1"/>
    <col min="4" max="4" width="16" bestFit="1" customWidth="1"/>
    <col min="5" max="5" width="23" bestFit="1" customWidth="1"/>
  </cols>
  <sheetData>
    <row r="1" spans="1:5" x14ac:dyDescent="0.25">
      <c r="A1" t="s">
        <v>27</v>
      </c>
      <c r="B1" t="s">
        <v>41</v>
      </c>
      <c r="C1" t="s">
        <v>42</v>
      </c>
      <c r="D1" t="s">
        <v>43</v>
      </c>
      <c r="E1" t="s">
        <v>56</v>
      </c>
    </row>
    <row r="2" spans="1:5" x14ac:dyDescent="0.25">
      <c r="A2" t="s">
        <v>64</v>
      </c>
      <c r="B2">
        <f>SUM(NOV!C12,NOV!F12,NOV!I12,NOV!K12,NOV!L12,NOV!O12,NOV!C29,NOV!F29,NOV!I29,NOV!L29,NOV!O29,NOV!C45,NOV!F45,NOV!I45,NOV!L45,NOV!O45,NOV!C61,NOV!F61,NOV!I61,NOV!L61,NOV!O61)</f>
        <v>24</v>
      </c>
      <c r="C2">
        <f>SUM(NOV!D12,NOV!G12,NOV!J12,NOV!M12,NOV!P12,NOV!D29,NOV!G29,NOV!J29,NOV!M29,NOV!P29,NOV!D45,NOV!G45,NOV!J45,NOV!M45,NOV!P45,NOV!D61,NOV!G61,NOV!J61,NOV!M61,NOV!P61)</f>
        <v>72</v>
      </c>
      <c r="D2">
        <f>SUM(NOV!E12,NOV!H12,NOV!K12,NOV!N12,NOV!Q12,NOV!E29,NOV!K29,NOV!N29,NOV!Q29,NOV!E45,NOV!H45,NOV!K45,NOV!N45,NOV!Q45,NOV!E61,NOV!H61,NOV!K61,NOV!N61,NOV!Q61)</f>
        <v>3</v>
      </c>
      <c r="E2" s="48">
        <f>D2/B2</f>
        <v>0.125</v>
      </c>
    </row>
    <row r="3" spans="1:5" x14ac:dyDescent="0.25">
      <c r="A3" t="s">
        <v>65</v>
      </c>
      <c r="B3">
        <f>SUM(NOV!C14,NOV!F14,NOV!I14,NOV!L14,NOV!O14,NOV!C31,NOV!F31,NOV!I31,NOV!L31,NOV!O31,NOV!C47,NOV!F47,NOV!I47,NOV!L47,NOV!O47,NOV!C63,NOV!F63,NOV!I63,NOV!L63,NOV!O63)</f>
        <v>32</v>
      </c>
      <c r="C3">
        <f>SUM(NOV!D14,NOV!G14,NOV!J14,NOV!M14,NOV!P14,NOV!D31,NOV!F31,NOV!J31,NOV!M31,NOV!P31,NOV!D47,NOV!G47,NOV!J47,NOV!M47,NOV!P47,NOV!D63,NOV!G63,NOV!J63,NOV!M63,NOV!P63)</f>
        <v>49</v>
      </c>
      <c r="D3">
        <f>SUM(NOV!E14,NOV!H14,NOV!K14,NOV!N14,NOV!Q14,NOV!E31,NOV!H31,NOV!K31,NOV!N31,NOV!Q31,NOV!E47,NOV!H47,NOV!K47,NOV!N47,NOV!Q47,NOV!E63,NOV!H63,NOV!K63,NOV!N63,NOV!Q63)</f>
        <v>4</v>
      </c>
      <c r="E3" s="48">
        <f t="shared" ref="E3:E6" si="0">D3/B3</f>
        <v>0.125</v>
      </c>
    </row>
    <row r="4" spans="1:5" x14ac:dyDescent="0.25">
      <c r="A4" t="s">
        <v>66</v>
      </c>
      <c r="B4">
        <f>SUM(NOV!C13,NOV!F13,NOV!I13,NOV!L13,NOV!O13,NOV!C30,NOV!F30,NOV!I30,NOV!L30,NOV!O30,NOV!C46,NOV!F46,NOV!I46,NOV!L46,NOV!O46,NOV!C62,NOV!F62,NOV!I62,NOV!L62,NOV!O62)</f>
        <v>46</v>
      </c>
      <c r="C4">
        <f>SUM(NOV!D13,NOV!G13,NOV!J13,NOV!M13,NOV!P13,NOV!D30,NOV!G30,NOV!J30,NOV!M30,NOV!P30,NOV!D46,NOV!G46,NOV!J46,NOV!M46,NOV!P46,NOV!D62,NOV!G62,NOV!J62,NOV!M62,NOV!P62)</f>
        <v>79</v>
      </c>
      <c r="D4">
        <f>SUM(NOV!E13,NOV!H13,NOV!K13,NOV!N13,NOV!Q13,NOV!E30,NOV!H30,NOV!K30,NOV!N30,NOV!Q30,NOV!E46,NOV!H46,NOV!K46,NOV!N46,NOV!Q46,NOV!E62,NOV!H62,NOV!K62,NOV!N62,NOV!Q62)</f>
        <v>5</v>
      </c>
      <c r="E4" s="48">
        <f t="shared" si="0"/>
        <v>0.10869565217391304</v>
      </c>
    </row>
    <row r="5" spans="1:5" x14ac:dyDescent="0.25">
      <c r="A5" t="s">
        <v>67</v>
      </c>
      <c r="B5">
        <f>SUM(NOV!C9,NOV!F9,NOV!I9,NOV!L9,NOV!O9,NOV!C26,NOV!F26,NOV!I26,NOV!L26,NOV!O26,NOV!C42,NOV!F42,NOV!I42,NOV!L42,NOV!O42,NOV!C58,NOV!F58,NOV!I58,NOV!L58,NOV!O58,)</f>
        <v>15</v>
      </c>
      <c r="C5">
        <f>SUM(NOV!D9,NOV!G9,NOV!J9,NOV!M9,NOV!P9,NOV!D26,NOV!G26,NOV!J26,NOV!M26,NOV!P26,NOV!D42,NOV!G42,NOV!J42,NOV!M42,NOV!P42,NOV!D58,NOV!G58,NOV!J58,NOV!M58,NOV!P58,)</f>
        <v>53</v>
      </c>
      <c r="D5">
        <f>SUM(NOV!E9,NOV!H9,NOV!K9,NOV!N9,NOV!Q9,NOV!E26,NOV!H26,NOV!K26,NOV!N26,NOV!Q26,NOV!E42,NOV!H42,NOV!K42,NOV!N42,NOV!Q42,NOV!E58,NOV!H58,NOV!K58,NOV!N58,NOV!Q58)</f>
        <v>4</v>
      </c>
      <c r="E5" s="48">
        <f t="shared" si="0"/>
        <v>0.26666666666666666</v>
      </c>
    </row>
    <row r="6" spans="1:5" x14ac:dyDescent="0.25">
      <c r="A6" t="s">
        <v>68</v>
      </c>
      <c r="B6">
        <f>SUM(NOV!F11,NOV!I11,NOV!L11,NOV!O11,NOV!C28,NOV!F28,NOV!I28,NOV!L28,NOV!O28,NOV!C44,NOV!F44,NOV!I44,NOV!L44,NOV!O44,NOV!C60,NOV!F60,NOV!I60,NOV!L60,NOV!O60)</f>
        <v>59</v>
      </c>
      <c r="C6">
        <f>SUM(NOV!G11,NOV!J11,NOV!M11,NOV!P11,NOV!D28,NOV!G28,NOV!J28,NOV!M28,NOV!P28,NOV!D44,NOV!G44,NOV!J44,NOV!M44,NOV!P44,NOV!D60,NOV!G60,NOV!J60,NOV!M60,NOV!P60,)</f>
        <v>94</v>
      </c>
      <c r="D6">
        <f>SUM(NOV!H11,NOV!K11,NOV!N11,NOV!Q11,NOV!E28,NOV!H28,NOV!K29,NOV!K28,NOV!N28,NOV!Q28,NOV!E44,NOV!H44,NOV!K44,NOV!N44,NOV!Q44,NOV!E60,NOV!H60,NOV!K60,NOV!N60,NOV!Q60)</f>
        <v>6</v>
      </c>
      <c r="E6" s="48">
        <f t="shared" si="0"/>
        <v>0.10169491525423729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4303-64DB-4D16-ACCC-6925E9311150}">
  <dimension ref="A1:D4"/>
  <sheetViews>
    <sheetView workbookViewId="0">
      <selection activeCell="D16" sqref="D16"/>
    </sheetView>
  </sheetViews>
  <sheetFormatPr defaultRowHeight="15" x14ac:dyDescent="0.25"/>
  <cols>
    <col min="1" max="1" width="16.42578125" bestFit="1" customWidth="1"/>
    <col min="2" max="2" width="16.5703125" bestFit="1" customWidth="1"/>
    <col min="3" max="3" width="18.7109375" bestFit="1" customWidth="1"/>
    <col min="4" max="4" width="18.85546875" bestFit="1" customWidth="1"/>
    <col min="5" max="5" width="18.42578125" bestFit="1" customWidth="1"/>
    <col min="6" max="7" width="17.42578125" bestFit="1" customWidth="1"/>
  </cols>
  <sheetData>
    <row r="1" spans="1:4" x14ac:dyDescent="0.25">
      <c r="A1" t="s">
        <v>44</v>
      </c>
      <c r="B1" t="s">
        <v>47</v>
      </c>
      <c r="C1" t="s">
        <v>48</v>
      </c>
      <c r="D1" t="s">
        <v>49</v>
      </c>
    </row>
    <row r="2" spans="1:4" x14ac:dyDescent="0.25">
      <c r="A2" t="s">
        <v>45</v>
      </c>
      <c r="B2">
        <v>176</v>
      </c>
      <c r="C2">
        <v>347</v>
      </c>
      <c r="D2">
        <v>22</v>
      </c>
    </row>
    <row r="3" spans="1:4" x14ac:dyDescent="0.25">
      <c r="A3" t="s">
        <v>46</v>
      </c>
      <c r="B3">
        <v>294</v>
      </c>
      <c r="C3">
        <v>401</v>
      </c>
      <c r="D3">
        <v>25</v>
      </c>
    </row>
    <row r="4" spans="1:4" x14ac:dyDescent="0.25">
      <c r="A4" t="s">
        <v>63</v>
      </c>
      <c r="B4">
        <f>SUM('Jan KPI total sheet'!B2:B7)</f>
        <v>228</v>
      </c>
      <c r="C4">
        <f>SUM('Jan KPI total sheet'!C2:C7)</f>
        <v>306</v>
      </c>
      <c r="D4">
        <f>SUM('Jan KPI total sheet'!D2:D7)</f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69CF-6F4B-4641-B3DE-2FA9A9145265}">
  <dimension ref="A1:P26"/>
  <sheetViews>
    <sheetView zoomScaleNormal="100"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10.140625" bestFit="1" customWidth="1"/>
    <col min="3" max="3" width="22.7109375" bestFit="1" customWidth="1"/>
    <col min="4" max="4" width="16" bestFit="1" customWidth="1"/>
    <col min="5" max="5" width="23" bestFit="1" customWidth="1"/>
    <col min="12" max="12" width="15.28515625" bestFit="1" customWidth="1"/>
    <col min="13" max="13" width="17.7109375" bestFit="1" customWidth="1"/>
    <col min="14" max="14" width="30.85546875" bestFit="1" customWidth="1"/>
    <col min="15" max="15" width="24.5703125" bestFit="1" customWidth="1"/>
    <col min="16" max="16" width="13" bestFit="1" customWidth="1"/>
  </cols>
  <sheetData>
    <row r="1" spans="1:16" x14ac:dyDescent="0.25">
      <c r="A1" t="s">
        <v>27</v>
      </c>
      <c r="B1" t="s">
        <v>41</v>
      </c>
      <c r="C1" t="s">
        <v>42</v>
      </c>
      <c r="D1" t="s">
        <v>43</v>
      </c>
      <c r="E1" t="s">
        <v>56</v>
      </c>
    </row>
    <row r="2" spans="1:16" x14ac:dyDescent="0.25">
      <c r="A2" s="2" t="s">
        <v>68</v>
      </c>
      <c r="B2">
        <f>SUM(JAN!C11,JAN!F11,JAN!I11,JAN!L11,JAN!O11,JAN!C29,JAN!F29,JAN!I29,JAN!L29,JAN!O29,JAN!D45,JAN!G45,JAN!J45,JAN!M45,JAN!P45,JAN!D62,JAN!G62,JAN!J62,)</f>
        <v>58</v>
      </c>
      <c r="C2">
        <f>SUM(JAN!D11,JAN!G11,JAN!J11,JAN!M11,JAN!P11,JAN!D29,JAN!G29,JAN!J29,JAN!M29,JAN!P29,JAN!E45,JAN!H45,JAN!K45,JAN!N45,JAN!Q45,JAN!E62,JAN!H62,JAN!K62)</f>
        <v>93</v>
      </c>
      <c r="D2">
        <f>SUM(JAN!E11,JAN!H11,JAN!N11,JAN!E29,JAN!H29,JAN!Q29,JAN!F45,JAN!I45,JAN!I62,JAN!L62)</f>
        <v>15</v>
      </c>
      <c r="E2" s="48">
        <f t="shared" ref="E2:E7" si="0">D2/B2</f>
        <v>0.25862068965517243</v>
      </c>
    </row>
    <row r="3" spans="1:16" x14ac:dyDescent="0.25">
      <c r="A3" s="2" t="s">
        <v>66</v>
      </c>
      <c r="B3">
        <f>SUM(JAN!C13,JAN!F13,JAN!I13,JAN!L13,JAN!O13,JAN!C31,JAN!F31,JAN!I31,JAN!L31,JAN!D47,JAN!G47,JAN!J47,JAN!M47,JAN!P47,JAN!D64,JAN!G64,JAN!J64)</f>
        <v>59</v>
      </c>
      <c r="C3">
        <f>SUM(JAN!D13,JAN!G13,JAN!J13,JAN!M13,JAN!P13,JAN!D31,JAN!G31,JAN!J31,JAN!M31,JAN!E47,JAN!H47,JAN!K47,JAN!N47,JAN!Q47,JAN!E64,JAN!H64,JAN!K64)</f>
        <v>64</v>
      </c>
      <c r="D3">
        <f>SUM(JAN!E13,JAN!H13,JAN!K13,JAN!N13,JAN!Q13,JAN!E31,JAN!H31,JAN!K31,JAN!N31,JAN!F47,JAN!I47,JAN!L47,JAN!O47,JAN!R47,JAN!F64,JAN!I64,JAN!L64)</f>
        <v>2</v>
      </c>
      <c r="E3" s="48">
        <f t="shared" si="0"/>
        <v>3.3898305084745763E-2</v>
      </c>
    </row>
    <row r="4" spans="1:16" x14ac:dyDescent="0.25">
      <c r="A4" s="2" t="s">
        <v>69</v>
      </c>
      <c r="B4">
        <f>SUM(JAN!C14,JAN!F14,JAN!I14,JAN!L14,JAN!O14,JAN!C32,JAN!F32,JAN!I32,JAN!L32,JAN!O32,JAN!D48,JAN!G48,JAN!J48,JAN!M48,JAN!P48,JAN!D65,JAN!G65,JAN!J65,JAN!M65,JAN!P65)</f>
        <v>18</v>
      </c>
      <c r="C4">
        <f>SUM(JAN!D14,JAN!G14,JAN!J14,JAN!M14,JAN!P14,JAN!D32,JAN!G32,JAN!J32,JAN!M32,JAN!P32,JAN!E48,JAN!H48,JAN!K48,JAN!N48,JAN!Q48,JAN!H65,JAN!N65,JAN!Q65)</f>
        <v>32</v>
      </c>
      <c r="D4">
        <f>SUM(JAN!H14,JAN!Q14,JAN!L48,JAN!R48,)</f>
        <v>4</v>
      </c>
      <c r="E4" s="48">
        <f t="shared" si="0"/>
        <v>0.22222222222222221</v>
      </c>
    </row>
    <row r="5" spans="1:16" x14ac:dyDescent="0.25">
      <c r="A5" s="2" t="s">
        <v>73</v>
      </c>
      <c r="B5">
        <f>SUM(JAN!C15,JAN!F15,JAN!I15,JAN!L15,JAN!O15,JAN!C33,JAN!F33,JAN!I33,JAN!L33,JAN!O33,JAN!D49,JAN!G49,JAN!J49,JAN!M49,JAN!P49,JAN!D66,JAN!G66,JAN!J66,JAN!M66)</f>
        <v>36</v>
      </c>
      <c r="C5">
        <f>SUM(JAN!D15,JAN!G15,JAN!J15,JAN!M15,JAN!P15,JAN!D33,JAN!G33,JAN!J33,JAN!M33,JAN!P33,JAN!E49,JAN!H49,JAN!K49,JAN!N49,JAN!Q49,JAN!E66,JAN!H66,JAN!K66,JAN!N66,JAN!Q66)</f>
        <v>68</v>
      </c>
      <c r="D5">
        <f>SUM(JAN!K33,JAN!Q33,JAN!I49,JAN!O66)</f>
        <v>5</v>
      </c>
      <c r="E5" s="48">
        <f t="shared" si="0"/>
        <v>0.1388888888888889</v>
      </c>
    </row>
    <row r="6" spans="1:16" x14ac:dyDescent="0.25">
      <c r="A6" s="2" t="s">
        <v>69</v>
      </c>
      <c r="B6">
        <f>SUM(JAN!C16,JAN!F16,JAN!I16,JAN!L16,JAN!C34,JAN!I34,JAN!L34,JAN!D50,JAN!G50,JAN!J50,JAN!M50,JAN!D67,JAN!G67,JAN!J67,JAN!M67,JAN!P67)</f>
        <v>47</v>
      </c>
      <c r="C6">
        <f>SUM(JAN!D16,JAN!J16,JAN!M16,JAN!D34,JAN!J34,JAN!M34,JAN!P34,JAN!E50,JAN!H50,JAN!K50,JAN!N50,JAN!E67,JAN!H67,JAN!K67,JAN!N67,JAN!Q67)</f>
        <v>42</v>
      </c>
      <c r="D6">
        <f>SUM(JAN!N16,JAN!I50,JAN!O50,)</f>
        <v>3</v>
      </c>
      <c r="E6" s="48">
        <f t="shared" si="0"/>
        <v>6.3829787234042548E-2</v>
      </c>
    </row>
    <row r="7" spans="1:16" x14ac:dyDescent="0.25">
      <c r="A7" s="37" t="s">
        <v>72</v>
      </c>
      <c r="B7">
        <f>SUM(JAN!C17,JAN!F17,JAN!I17,JAN!L17,JAN!O17,JAN!C35,JAN!F35,JAN!I35,JAN!L35,JAN!O35,JAN!D51,JAN!G51,JAN!J51,JAN!M51,JAN!P51,JAN!D68,JAN!G68,JAN!M68)</f>
        <v>10</v>
      </c>
      <c r="C7">
        <f>SUM(JAN!D17,JAN!G17,JAN!J17,JAN!M17,JAN!P17,JAN!D35,JAN!G35,JAN!J35,JAN!M35,JAN!P35,JAN!E51,JAN!H51,JAN!K51,JAN!N51,JAN!Q51,JAN!E68,JAN!H68,JAN!K68,JAN!N68,JAN!Q68)</f>
        <v>7</v>
      </c>
      <c r="D7">
        <v>2</v>
      </c>
      <c r="E7" s="48">
        <f t="shared" si="0"/>
        <v>0.2</v>
      </c>
    </row>
    <row r="9" spans="1:16" x14ac:dyDescent="0.25">
      <c r="K9" s="2"/>
    </row>
    <row r="10" spans="1:16" x14ac:dyDescent="0.25">
      <c r="K10" s="2"/>
      <c r="L10" s="2"/>
      <c r="P10" s="48"/>
    </row>
    <row r="11" spans="1:16" x14ac:dyDescent="0.25">
      <c r="K11" s="2"/>
      <c r="L11" s="2"/>
      <c r="P11" s="48"/>
    </row>
    <row r="12" spans="1:16" x14ac:dyDescent="0.25">
      <c r="K12" s="2"/>
      <c r="L12" s="2"/>
      <c r="P12" s="48"/>
    </row>
    <row r="13" spans="1:16" x14ac:dyDescent="0.25">
      <c r="K13" s="2"/>
      <c r="L13" s="2"/>
      <c r="P13" s="48"/>
    </row>
    <row r="14" spans="1:16" x14ac:dyDescent="0.25">
      <c r="K14" s="37"/>
      <c r="P14" s="48"/>
    </row>
    <row r="15" spans="1:16" x14ac:dyDescent="0.25">
      <c r="L15" s="37"/>
      <c r="P15" s="48"/>
    </row>
    <row r="26" spans="5:5" x14ac:dyDescent="0.25">
      <c r="E26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89E-4FE1-4BBE-8B92-3096635DBCA1}">
  <dimension ref="A1:E20"/>
  <sheetViews>
    <sheetView tabSelected="1" workbookViewId="0">
      <selection activeCell="D11" sqref="D11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3" width="24.7109375" bestFit="1" customWidth="1"/>
    <col min="4" max="4" width="31.28515625" bestFit="1" customWidth="1"/>
    <col min="5" max="5" width="33" bestFit="1" customWidth="1"/>
    <col min="15" max="15" width="15.28515625" bestFit="1" customWidth="1"/>
    <col min="16" max="16" width="17.7109375" bestFit="1" customWidth="1"/>
    <col min="17" max="17" width="30.85546875" bestFit="1" customWidth="1"/>
    <col min="18" max="18" width="24.5703125" bestFit="1" customWidth="1"/>
  </cols>
  <sheetData>
    <row r="1" spans="1:5" x14ac:dyDescent="0.25">
      <c r="A1" t="s">
        <v>27</v>
      </c>
      <c r="B1" t="s">
        <v>41</v>
      </c>
      <c r="C1" t="s">
        <v>42</v>
      </c>
      <c r="D1" t="s">
        <v>43</v>
      </c>
      <c r="E1" t="s">
        <v>56</v>
      </c>
    </row>
    <row r="2" spans="1:5" x14ac:dyDescent="0.25">
      <c r="A2" s="2" t="s">
        <v>68</v>
      </c>
      <c r="B2">
        <f>SUM(JAN!C11,JAN!F11,JAN!I11,JAN!L11,JAN!O11,JAN!C29,JAN!F29,JAN!I29,JAN!L29,JAN!O29,JAN!D45,JAN!G45,JAN!J45,JAN!M45,JAN!P45,JAN!D62,JAN!G62,JAN!J62,)</f>
        <v>58</v>
      </c>
      <c r="C2">
        <f>SUM(JAN!D11,JAN!G11,JAN!J11,JAN!M11,JAN!P11,JAN!D29,JAN!G29,JAN!J29,JAN!M29,JAN!P29,JAN!E45,JAN!H45,JAN!K45,JAN!N45,JAN!Q45,JAN!E62,JAN!H62,JAN!K62)</f>
        <v>93</v>
      </c>
      <c r="D2">
        <f>SUM(JAN!E11,JAN!H11,JAN!N11,JAN!E29,JAN!H29,JAN!Q29,JAN!F45,JAN!I45,JAN!I62,JAN!L62)</f>
        <v>15</v>
      </c>
      <c r="E2" s="48">
        <f t="shared" ref="E2:E7" si="0">D2/B2</f>
        <v>0.25862068965517243</v>
      </c>
    </row>
    <row r="3" spans="1:5" x14ac:dyDescent="0.25">
      <c r="A3" s="2" t="s">
        <v>66</v>
      </c>
      <c r="B3">
        <f>SUM(JAN!C13,JAN!F13,JAN!I13,JAN!L13,JAN!O13,JAN!C31,JAN!F31,JAN!I31,JAN!L31,JAN!D47,JAN!G47,JAN!J47,JAN!M47,JAN!P47,JAN!D64,JAN!G64,JAN!J64)</f>
        <v>59</v>
      </c>
      <c r="C3">
        <f>SUM(JAN!D13,JAN!G13,JAN!J13,JAN!M13,JAN!P13,JAN!D31,JAN!G31,JAN!J31,JAN!M31,JAN!E47,JAN!H47,JAN!K47,JAN!N47,JAN!Q47,JAN!E64,JAN!H64,JAN!K64)</f>
        <v>64</v>
      </c>
      <c r="D3">
        <f>SUM(JAN!E13,JAN!H13,JAN!K13,JAN!N13,JAN!Q13,JAN!E31,JAN!H31,JAN!K31,JAN!N31,JAN!F47,JAN!I47,JAN!L47,JAN!O47,JAN!R47,JAN!F64,JAN!I64,JAN!L64)</f>
        <v>2</v>
      </c>
      <c r="E3" s="48">
        <f t="shared" si="0"/>
        <v>3.3898305084745763E-2</v>
      </c>
    </row>
    <row r="4" spans="1:5" x14ac:dyDescent="0.25">
      <c r="A4" s="2" t="s">
        <v>65</v>
      </c>
      <c r="B4">
        <f>SUM(JAN!C14,JAN!F14,JAN!I14,JAN!L14,JAN!O14,JAN!C32,JAN!F32,JAN!I32,JAN!L32,JAN!O32,JAN!D48,JAN!G48,JAN!J48,JAN!M48,JAN!P48,JAN!D65,JAN!G65,JAN!J65,JAN!M65,JAN!P65)</f>
        <v>18</v>
      </c>
      <c r="C4">
        <f>SUM(JAN!D14,JAN!G14,JAN!J14,JAN!M14,JAN!P14,JAN!D32,JAN!G32,JAN!J32,JAN!M32,JAN!P32,JAN!E48,JAN!H48,JAN!K48,JAN!N48,JAN!Q48,JAN!H65,JAN!N65,JAN!Q65)</f>
        <v>32</v>
      </c>
      <c r="D4">
        <f>SUM(JAN!H14,JAN!Q14,JAN!L48,JAN!R48,)</f>
        <v>4</v>
      </c>
      <c r="E4" s="48">
        <f t="shared" si="0"/>
        <v>0.22222222222222221</v>
      </c>
    </row>
    <row r="5" spans="1:5" x14ac:dyDescent="0.25">
      <c r="A5" s="2" t="s">
        <v>74</v>
      </c>
      <c r="B5">
        <f>SUM(JAN!C15,JAN!F15,JAN!I15,JAN!L15,JAN!O15,JAN!C33,JAN!F33,JAN!I33,JAN!L33,JAN!O33,JAN!D49,JAN!G49,JAN!J49,JAN!M49,JAN!P49,JAN!D66,JAN!G66,JAN!J66,JAN!M66)</f>
        <v>36</v>
      </c>
      <c r="C5">
        <f>SUM(JAN!D15,JAN!G15,JAN!J15,JAN!M15,JAN!P15,JAN!D33,JAN!G33,JAN!J33,JAN!M33,JAN!P33,JAN!E49,JAN!H49,JAN!K49,JAN!N49,JAN!Q49,JAN!E66,JAN!H66,JAN!K66,JAN!N66,JAN!Q66)</f>
        <v>68</v>
      </c>
      <c r="D5">
        <f>SUM(JAN!K33,JAN!Q33,JAN!I49,JAN!O66)</f>
        <v>5</v>
      </c>
      <c r="E5" s="48">
        <f t="shared" si="0"/>
        <v>0.1388888888888889</v>
      </c>
    </row>
    <row r="6" spans="1:5" x14ac:dyDescent="0.25">
      <c r="A6" s="2" t="s">
        <v>69</v>
      </c>
      <c r="B6">
        <f>SUM(JAN!C16,JAN!F16,JAN!I16,JAN!L16,JAN!C34,JAN!I34,JAN!L34,JAN!D50,JAN!G50,JAN!J50,JAN!M50,JAN!D67,JAN!G67,JAN!J67,JAN!M67,JAN!P67)</f>
        <v>47</v>
      </c>
      <c r="C6">
        <f>SUM(JAN!D16,JAN!J16,JAN!M16,JAN!D34,JAN!J34,JAN!M34,JAN!P34,JAN!E50,JAN!H50,JAN!K50,JAN!N50,JAN!E67,JAN!H67,JAN!K67,JAN!N67,JAN!Q67)</f>
        <v>42</v>
      </c>
      <c r="D6">
        <f>SUM(JAN!N16,JAN!I50,JAN!O50,)</f>
        <v>3</v>
      </c>
      <c r="E6" s="48">
        <f t="shared" si="0"/>
        <v>6.3829787234042548E-2</v>
      </c>
    </row>
    <row r="7" spans="1:5" x14ac:dyDescent="0.25">
      <c r="A7" s="37" t="s">
        <v>72</v>
      </c>
      <c r="B7">
        <f>SUM(JAN!C17,JAN!F17,JAN!I17,JAN!L17,JAN!O17,JAN!C35,JAN!F35,JAN!I35,JAN!L35,JAN!O35,JAN!D51,JAN!G51,JAN!J51,JAN!M51,JAN!P51,JAN!D68,JAN!G68,JAN!M68)</f>
        <v>10</v>
      </c>
      <c r="C7">
        <f>SUM(JAN!D17,JAN!G17,JAN!J17,JAN!M17,JAN!P17,JAN!D35,JAN!G35,JAN!J35,JAN!M35,JAN!P35,JAN!E51,JAN!H51,JAN!K51,JAN!N51,JAN!Q51,JAN!E68,JAN!H68,JAN!K68,JAN!N68,JAN!Q68)</f>
        <v>7</v>
      </c>
      <c r="D7">
        <v>3</v>
      </c>
      <c r="E7" s="48">
        <f t="shared" si="0"/>
        <v>0.3</v>
      </c>
    </row>
    <row r="13" spans="1:5" x14ac:dyDescent="0.25">
      <c r="A13" s="85" t="s">
        <v>50</v>
      </c>
      <c r="B13" s="85" t="s">
        <v>59</v>
      </c>
      <c r="C13" s="85" t="s">
        <v>61</v>
      </c>
      <c r="D13" s="85" t="s">
        <v>60</v>
      </c>
      <c r="E13" s="85" t="s">
        <v>62</v>
      </c>
    </row>
    <row r="14" spans="1:5" x14ac:dyDescent="0.25">
      <c r="A14" s="86" t="s">
        <v>68</v>
      </c>
      <c r="B14" s="86">
        <v>58</v>
      </c>
      <c r="C14" s="86">
        <v>15</v>
      </c>
      <c r="D14" s="86">
        <v>93</v>
      </c>
      <c r="E14" s="87">
        <v>0.25862068965517243</v>
      </c>
    </row>
    <row r="15" spans="1:5" x14ac:dyDescent="0.25">
      <c r="A15" s="86" t="s">
        <v>66</v>
      </c>
      <c r="B15" s="86">
        <v>59</v>
      </c>
      <c r="C15" s="86">
        <v>2</v>
      </c>
      <c r="D15" s="86">
        <v>64</v>
      </c>
      <c r="E15" s="87">
        <v>3.3898305084745763E-2</v>
      </c>
    </row>
    <row r="16" spans="1:5" x14ac:dyDescent="0.25">
      <c r="A16" s="86" t="s">
        <v>65</v>
      </c>
      <c r="B16" s="86">
        <v>18</v>
      </c>
      <c r="C16" s="86">
        <v>4</v>
      </c>
      <c r="D16" s="86">
        <v>32</v>
      </c>
      <c r="E16" s="87">
        <v>0.22222222222222221</v>
      </c>
    </row>
    <row r="17" spans="1:5" x14ac:dyDescent="0.25">
      <c r="A17" s="86" t="s">
        <v>74</v>
      </c>
      <c r="B17" s="86">
        <v>36</v>
      </c>
      <c r="C17" s="86">
        <v>5</v>
      </c>
      <c r="D17" s="86">
        <v>68</v>
      </c>
      <c r="E17" s="87">
        <v>0.1388888888888889</v>
      </c>
    </row>
    <row r="18" spans="1:5" x14ac:dyDescent="0.25">
      <c r="A18" s="86" t="s">
        <v>69</v>
      </c>
      <c r="B18" s="86">
        <v>47</v>
      </c>
      <c r="C18" s="86">
        <v>3</v>
      </c>
      <c r="D18" s="86">
        <v>42</v>
      </c>
      <c r="E18" s="87">
        <v>6.3829787234042548E-2</v>
      </c>
    </row>
    <row r="19" spans="1:5" x14ac:dyDescent="0.25">
      <c r="A19" s="86" t="s">
        <v>72</v>
      </c>
      <c r="B19" s="86">
        <v>10</v>
      </c>
      <c r="C19" s="86">
        <v>3</v>
      </c>
      <c r="D19" s="86">
        <v>7</v>
      </c>
      <c r="E19" s="87">
        <v>0.3</v>
      </c>
    </row>
    <row r="20" spans="1:5" x14ac:dyDescent="0.25">
      <c r="A20" s="85" t="s">
        <v>51</v>
      </c>
      <c r="B20" s="85">
        <v>228</v>
      </c>
      <c r="C20" s="85">
        <v>32</v>
      </c>
      <c r="D20" s="85">
        <v>306</v>
      </c>
      <c r="E20" s="88">
        <v>1.0174598930850718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NOV</vt:lpstr>
      <vt:lpstr>DEC</vt:lpstr>
      <vt:lpstr>JAN</vt:lpstr>
      <vt:lpstr>Dec Kpi total sheet</vt:lpstr>
      <vt:lpstr>Nov kpi sheet</vt:lpstr>
      <vt:lpstr>Total</vt:lpstr>
      <vt:lpstr>Jan KPI total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Emam</dc:creator>
  <cp:lastModifiedBy>راما عبدالمنعم حسين معلا</cp:lastModifiedBy>
  <dcterms:created xsi:type="dcterms:W3CDTF">2024-11-05T06:13:24Z</dcterms:created>
  <dcterms:modified xsi:type="dcterms:W3CDTF">2025-04-22T13:20:22Z</dcterms:modified>
</cp:coreProperties>
</file>