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24226"/>
  <mc:AlternateContent xmlns:mc="http://schemas.openxmlformats.org/markup-compatibility/2006">
    <mc:Choice Requires="x15">
      <x15ac:absPath xmlns:x15ac="http://schemas.microsoft.com/office/spreadsheetml/2010/11/ac" url="C:\Users\YB5501512\Desktop\Chennai Desal\Invoicing\"/>
    </mc:Choice>
  </mc:AlternateContent>
  <xr:revisionPtr revIDLastSave="0" documentId="8_{206B8386-7ECC-499B-8E1C-2080CD1A5491}" xr6:coauthVersionLast="45" xr6:coauthVersionMax="45" xr10:uidLastSave="{00000000-0000-0000-0000-000000000000}"/>
  <bookViews>
    <workbookView xWindow="-120" yWindow="-120" windowWidth="20730" windowHeight="11160" activeTab="1" xr2:uid="{00000000-000D-0000-FFFF-FFFF00000000}"/>
  </bookViews>
  <sheets>
    <sheet name="1- General Information" sheetId="1" r:id="rId1"/>
    <sheet name="2- Cost Plan" sheetId="4" r:id="rId2"/>
    <sheet name="SMEC Intl. Fee" sheetId="7" r:id="rId3"/>
    <sheet name="SMEC India Fee" sheetId="8" r:id="rId4"/>
    <sheet name="CP 1&amp;CP 2" sheetId="9" r:id="rId5"/>
    <sheet name="CP 3" sheetId="10" r:id="rId6"/>
    <sheet name="CP 4" sheetId="11" r:id="rId7"/>
    <sheet name="CP 5" sheetId="12" r:id="rId8"/>
    <sheet name="Lists" sheetId="2" state="hidden" r:id="rId9"/>
    <sheet name="Org Data" sheetId="5" state="hidden" r:id="rId10"/>
    <sheet name="Sheet1" sheetId="6" state="hidden" r:id="rId11"/>
  </sheets>
  <externalReferences>
    <externalReference r:id="rId12"/>
  </externalReferences>
  <definedNames>
    <definedName name="_xlnm._FilterDatabase" localSheetId="9" hidden="1">'Org Data'!$G$3:$I$163</definedName>
    <definedName name="Client_Sec_Gr">Lists!$D$3:$D$12</definedName>
    <definedName name="Customer_Type">Lists!$D$25:$D$34</definedName>
    <definedName name="function">Lists!$A$90:$A$102</definedName>
    <definedName name="Funding_Agency">Lists!$A$42:$A$45</definedName>
    <definedName name="Industrie">Lists!$A$29:$A$39</definedName>
    <definedName name="office">Lists!$A$67:$A$87</definedName>
    <definedName name="project_type">Lists!$A$22:$A$25</definedName>
    <definedName name="Services">Lists!$D$15:$D$22</definedName>
    <definedName name="subfunction" localSheetId="5">Lists!#REF!</definedName>
    <definedName name="subfunction" localSheetId="6">Lists!#REF!</definedName>
    <definedName name="subfunction" localSheetId="7">Lists!#REF!</definedName>
    <definedName name="subfunction">Lists!#REF!</definedName>
    <definedName name="Work_Type">Lists!$A$48:$A$63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2" i="8" l="1"/>
  <c r="U13" i="8"/>
  <c r="U14" i="8"/>
  <c r="U15" i="8"/>
  <c r="U16" i="8"/>
  <c r="U17" i="8"/>
  <c r="U18" i="8"/>
  <c r="C10" i="7"/>
  <c r="J13" i="12" l="1"/>
  <c r="J14" i="12"/>
  <c r="J15" i="12"/>
  <c r="J16" i="12"/>
  <c r="J17" i="12"/>
  <c r="J18" i="12"/>
  <c r="J19" i="12"/>
  <c r="J20" i="12"/>
  <c r="J21" i="12"/>
  <c r="J22" i="12"/>
  <c r="J23" i="12"/>
  <c r="J24" i="12"/>
  <c r="J25" i="12"/>
  <c r="J26" i="12"/>
  <c r="J27" i="12"/>
  <c r="J12" i="12"/>
  <c r="J5" i="12"/>
  <c r="J6" i="12"/>
  <c r="J7" i="12"/>
  <c r="J8" i="12"/>
  <c r="J9" i="12"/>
  <c r="J10" i="12"/>
  <c r="J4" i="12"/>
  <c r="F13" i="12"/>
  <c r="F14" i="12"/>
  <c r="F15" i="12"/>
  <c r="F16" i="12"/>
  <c r="F17" i="12"/>
  <c r="F18" i="12"/>
  <c r="F19" i="12"/>
  <c r="F20" i="12"/>
  <c r="F21" i="12"/>
  <c r="F22" i="12"/>
  <c r="F23" i="12"/>
  <c r="F24" i="12"/>
  <c r="F25" i="12"/>
  <c r="F26" i="12"/>
  <c r="F27" i="12"/>
  <c r="F12" i="12"/>
  <c r="F5" i="12"/>
  <c r="F6" i="12"/>
  <c r="F7" i="12"/>
  <c r="F8" i="12"/>
  <c r="F9" i="12"/>
  <c r="F10" i="12"/>
  <c r="F4" i="12"/>
  <c r="J13" i="11"/>
  <c r="J14" i="11"/>
  <c r="J15" i="11"/>
  <c r="J16" i="11"/>
  <c r="J17" i="11"/>
  <c r="J18" i="11"/>
  <c r="J19" i="11"/>
  <c r="J20" i="11"/>
  <c r="J21" i="11"/>
  <c r="J22" i="11"/>
  <c r="J23" i="11"/>
  <c r="J24" i="11"/>
  <c r="J25" i="11"/>
  <c r="J26" i="11"/>
  <c r="J27" i="11"/>
  <c r="J12" i="11"/>
  <c r="J5" i="11"/>
  <c r="J6" i="11"/>
  <c r="J7" i="11"/>
  <c r="J8" i="11"/>
  <c r="J9" i="11"/>
  <c r="J10" i="11"/>
  <c r="J4" i="11"/>
  <c r="F13" i="11"/>
  <c r="F14" i="11"/>
  <c r="F15" i="11"/>
  <c r="F16" i="11"/>
  <c r="F17" i="11"/>
  <c r="F18" i="11"/>
  <c r="F19" i="11"/>
  <c r="F20" i="11"/>
  <c r="F21" i="11"/>
  <c r="F22" i="11"/>
  <c r="F23" i="11"/>
  <c r="F24" i="11"/>
  <c r="F25" i="11"/>
  <c r="F26" i="11"/>
  <c r="F27" i="11"/>
  <c r="F12" i="11"/>
  <c r="F5" i="11"/>
  <c r="F6" i="11"/>
  <c r="F7" i="11"/>
  <c r="F8" i="11"/>
  <c r="F9" i="11"/>
  <c r="F10" i="11"/>
  <c r="F4" i="11"/>
  <c r="J13" i="10"/>
  <c r="J14" i="10"/>
  <c r="J15" i="10"/>
  <c r="J16" i="10"/>
  <c r="J17" i="10"/>
  <c r="J18" i="10"/>
  <c r="J19" i="10"/>
  <c r="J20" i="10"/>
  <c r="J21" i="10"/>
  <c r="J22" i="10"/>
  <c r="J23" i="10"/>
  <c r="J24" i="10"/>
  <c r="J25" i="10"/>
  <c r="J26" i="10"/>
  <c r="J27" i="10"/>
  <c r="J12" i="10"/>
  <c r="J5" i="10"/>
  <c r="J6" i="10"/>
  <c r="J7" i="10"/>
  <c r="J8" i="10"/>
  <c r="J9" i="10"/>
  <c r="J10" i="10"/>
  <c r="J4" i="10"/>
  <c r="F13" i="10"/>
  <c r="F14" i="10"/>
  <c r="F15" i="10"/>
  <c r="F16" i="10"/>
  <c r="F17" i="10"/>
  <c r="F18" i="10"/>
  <c r="F19" i="10"/>
  <c r="F20" i="10"/>
  <c r="F21" i="10"/>
  <c r="F22" i="10"/>
  <c r="F23" i="10"/>
  <c r="F24" i="10"/>
  <c r="F25" i="10"/>
  <c r="F26" i="10"/>
  <c r="F27" i="10"/>
  <c r="F12" i="10"/>
  <c r="G5" i="10"/>
  <c r="G6" i="10"/>
  <c r="G7" i="10"/>
  <c r="G8" i="10"/>
  <c r="G9" i="10"/>
  <c r="G10" i="10"/>
  <c r="G4" i="10"/>
  <c r="F4" i="10"/>
  <c r="J13" i="9"/>
  <c r="J14" i="9"/>
  <c r="J15" i="9"/>
  <c r="J16" i="9"/>
  <c r="J17" i="9"/>
  <c r="J18" i="9"/>
  <c r="J19" i="9"/>
  <c r="J20" i="9"/>
  <c r="J21" i="9"/>
  <c r="J22" i="9"/>
  <c r="J23" i="9"/>
  <c r="J24" i="9"/>
  <c r="J25" i="9"/>
  <c r="J26" i="9"/>
  <c r="J27" i="9"/>
  <c r="J12" i="9"/>
  <c r="J5" i="9"/>
  <c r="J6" i="9"/>
  <c r="J7" i="9"/>
  <c r="J8" i="9"/>
  <c r="J9" i="9"/>
  <c r="J10" i="9"/>
  <c r="J4" i="9"/>
  <c r="F13" i="9"/>
  <c r="F14" i="9"/>
  <c r="F15" i="9"/>
  <c r="F16" i="9"/>
  <c r="F17" i="9"/>
  <c r="F18" i="9"/>
  <c r="F19" i="9"/>
  <c r="F21" i="9"/>
  <c r="F22" i="9"/>
  <c r="F23" i="9"/>
  <c r="F24" i="9"/>
  <c r="F25" i="9"/>
  <c r="F26" i="9"/>
  <c r="F27" i="9"/>
  <c r="F12" i="9"/>
  <c r="F5" i="9"/>
  <c r="F6" i="9"/>
  <c r="F7" i="9"/>
  <c r="F8" i="9"/>
  <c r="F9" i="9"/>
  <c r="F10" i="9"/>
  <c r="F4" i="9"/>
  <c r="Q10" i="8" l="1"/>
  <c r="U10" i="8" s="1"/>
  <c r="Q8" i="8"/>
  <c r="T8" i="8" s="1"/>
  <c r="Q9" i="8"/>
  <c r="U9" i="8" s="1"/>
  <c r="Q7" i="8"/>
  <c r="T7" i="8" s="1"/>
  <c r="Q6" i="8"/>
  <c r="T6" i="8" s="1"/>
  <c r="Q5" i="8"/>
  <c r="T5" i="8" s="1"/>
  <c r="Q4" i="8"/>
  <c r="T4" i="8" s="1"/>
  <c r="Q3" i="8"/>
  <c r="T3" i="8" s="1"/>
  <c r="O3" i="7" l="1"/>
  <c r="P3" i="7" s="1"/>
  <c r="O5" i="7"/>
  <c r="P5" i="7" s="1"/>
  <c r="O6" i="7"/>
  <c r="P6" i="7" s="1"/>
  <c r="O7" i="7"/>
  <c r="P7" i="7" s="1"/>
  <c r="O8" i="7"/>
  <c r="P8" i="7" s="1"/>
  <c r="O9" i="7"/>
  <c r="P9" i="7" s="1"/>
  <c r="O4" i="7"/>
  <c r="P4" i="7" s="1"/>
  <c r="L13" i="12" l="1"/>
  <c r="L15" i="12"/>
  <c r="L17" i="12"/>
  <c r="M18" i="12"/>
  <c r="M20" i="12"/>
  <c r="M21" i="12"/>
  <c r="M24" i="12"/>
  <c r="M25" i="12"/>
  <c r="M26" i="12"/>
  <c r="L12" i="12"/>
  <c r="H13" i="12"/>
  <c r="H17" i="12"/>
  <c r="I18" i="12"/>
  <c r="I20" i="12"/>
  <c r="I23" i="12"/>
  <c r="I25" i="12"/>
  <c r="I26" i="12"/>
  <c r="H12" i="12"/>
  <c r="G5" i="12"/>
  <c r="D28" i="12"/>
  <c r="M27" i="12"/>
  <c r="I27" i="12"/>
  <c r="I24" i="12"/>
  <c r="M23" i="12"/>
  <c r="M22" i="12"/>
  <c r="I22" i="12"/>
  <c r="I21" i="12"/>
  <c r="M19" i="12"/>
  <c r="I19" i="12"/>
  <c r="L16" i="12"/>
  <c r="H16" i="12"/>
  <c r="H15" i="12"/>
  <c r="L14" i="12"/>
  <c r="H14" i="12"/>
  <c r="E10" i="12"/>
  <c r="E9" i="12"/>
  <c r="E8" i="12"/>
  <c r="K8" i="12" s="1"/>
  <c r="E7" i="12"/>
  <c r="E6" i="12"/>
  <c r="E5" i="12"/>
  <c r="C4" i="12"/>
  <c r="C28" i="12" s="1"/>
  <c r="L13" i="11"/>
  <c r="L16" i="11"/>
  <c r="L17" i="11"/>
  <c r="M20" i="11"/>
  <c r="M22" i="11"/>
  <c r="M23" i="11"/>
  <c r="M25" i="11"/>
  <c r="M26" i="11"/>
  <c r="L12" i="11"/>
  <c r="H14" i="11"/>
  <c r="H17" i="11"/>
  <c r="I18" i="11"/>
  <c r="I21" i="11"/>
  <c r="I22" i="11"/>
  <c r="I25" i="11"/>
  <c r="I26" i="11"/>
  <c r="H12" i="11"/>
  <c r="D28" i="11"/>
  <c r="M27" i="11"/>
  <c r="I27" i="11"/>
  <c r="M24" i="11"/>
  <c r="I24" i="11"/>
  <c r="I23" i="11"/>
  <c r="M21" i="11"/>
  <c r="I20" i="11"/>
  <c r="M19" i="11"/>
  <c r="I19" i="11"/>
  <c r="M18" i="11"/>
  <c r="H16" i="11"/>
  <c r="L15" i="11"/>
  <c r="H15" i="11"/>
  <c r="L14" i="11"/>
  <c r="H13" i="11"/>
  <c r="E10" i="11"/>
  <c r="E9" i="11"/>
  <c r="E8" i="11"/>
  <c r="G8" i="11" s="1"/>
  <c r="E7" i="11"/>
  <c r="G7" i="11" s="1"/>
  <c r="E6" i="11"/>
  <c r="E5" i="11"/>
  <c r="C4" i="11"/>
  <c r="C28" i="11" s="1"/>
  <c r="L13" i="10"/>
  <c r="L14" i="10"/>
  <c r="L16" i="10"/>
  <c r="M18" i="10"/>
  <c r="M20" i="10"/>
  <c r="M21" i="10"/>
  <c r="M22" i="10"/>
  <c r="M25" i="10"/>
  <c r="L12" i="10"/>
  <c r="H13" i="10"/>
  <c r="H14" i="10"/>
  <c r="I18" i="10"/>
  <c r="I19" i="10"/>
  <c r="I21" i="10"/>
  <c r="I22" i="10"/>
  <c r="I23" i="10"/>
  <c r="I25" i="10"/>
  <c r="I26" i="10"/>
  <c r="I27" i="10"/>
  <c r="H12" i="10"/>
  <c r="F5" i="10"/>
  <c r="F6" i="10"/>
  <c r="F7" i="10"/>
  <c r="F8" i="10"/>
  <c r="F9" i="10"/>
  <c r="F10" i="10"/>
  <c r="D28" i="10"/>
  <c r="M27" i="10"/>
  <c r="M26" i="10"/>
  <c r="M24" i="10"/>
  <c r="I24" i="10"/>
  <c r="M23" i="10"/>
  <c r="I20" i="10"/>
  <c r="M19" i="10"/>
  <c r="L17" i="10"/>
  <c r="H17" i="10"/>
  <c r="H16" i="10"/>
  <c r="L15" i="10"/>
  <c r="H15" i="10"/>
  <c r="E10" i="10"/>
  <c r="E9" i="10"/>
  <c r="E8" i="10"/>
  <c r="E7" i="10"/>
  <c r="K7" i="10" s="1"/>
  <c r="E6" i="10"/>
  <c r="E5" i="10"/>
  <c r="C4" i="10"/>
  <c r="C28" i="10" s="1"/>
  <c r="M19" i="9"/>
  <c r="M18" i="9"/>
  <c r="M21" i="9"/>
  <c r="M22" i="9"/>
  <c r="M23" i="9"/>
  <c r="M24" i="9"/>
  <c r="M25" i="9"/>
  <c r="M26" i="9"/>
  <c r="M27" i="9"/>
  <c r="M20" i="9"/>
  <c r="L13" i="9"/>
  <c r="L14" i="9"/>
  <c r="L15" i="9"/>
  <c r="L16" i="9"/>
  <c r="L17" i="9"/>
  <c r="L12" i="9"/>
  <c r="I19" i="9"/>
  <c r="I21" i="9"/>
  <c r="I22" i="9"/>
  <c r="I23" i="9"/>
  <c r="I24" i="9"/>
  <c r="I25" i="9"/>
  <c r="I26" i="9"/>
  <c r="I27" i="9"/>
  <c r="I18" i="9"/>
  <c r="H13" i="9"/>
  <c r="H14" i="9"/>
  <c r="H15" i="9"/>
  <c r="H16" i="9"/>
  <c r="H17" i="9"/>
  <c r="H12" i="9"/>
  <c r="D28" i="9"/>
  <c r="C4" i="9"/>
  <c r="C28" i="9" s="1"/>
  <c r="G10" i="9"/>
  <c r="E5" i="9"/>
  <c r="K5" i="9" s="1"/>
  <c r="E6" i="9"/>
  <c r="K6" i="9" s="1"/>
  <c r="E7" i="9"/>
  <c r="K7" i="9" s="1"/>
  <c r="E8" i="9"/>
  <c r="K8" i="9" s="1"/>
  <c r="E9" i="9"/>
  <c r="K9" i="9" s="1"/>
  <c r="E10" i="9"/>
  <c r="K10" i="9" s="1"/>
  <c r="D53" i="1"/>
  <c r="C17" i="4"/>
  <c r="C52" i="1" s="1"/>
  <c r="D19" i="8"/>
  <c r="D17" i="4" s="1"/>
  <c r="D52" i="1" s="1"/>
  <c r="C19" i="8"/>
  <c r="P18" i="8"/>
  <c r="J18" i="8"/>
  <c r="P17" i="8"/>
  <c r="J17" i="8"/>
  <c r="P16" i="8"/>
  <c r="J16" i="8"/>
  <c r="P15" i="8"/>
  <c r="J15" i="8"/>
  <c r="P14" i="8"/>
  <c r="J14" i="8"/>
  <c r="P13" i="8"/>
  <c r="J13" i="8"/>
  <c r="P12" i="8"/>
  <c r="J12" i="8"/>
  <c r="E11" i="8"/>
  <c r="P10" i="8"/>
  <c r="J10" i="8"/>
  <c r="P9" i="8"/>
  <c r="J9" i="8"/>
  <c r="O8" i="8"/>
  <c r="I8" i="8"/>
  <c r="O7" i="8"/>
  <c r="I7" i="8"/>
  <c r="O6" i="8"/>
  <c r="I6" i="8"/>
  <c r="O5" i="8"/>
  <c r="I5" i="8"/>
  <c r="O4" i="8"/>
  <c r="I4" i="8"/>
  <c r="O3" i="8"/>
  <c r="I3" i="8"/>
  <c r="B2" i="8"/>
  <c r="A2" i="8"/>
  <c r="F20" i="9" l="1"/>
  <c r="I20" i="9" s="1"/>
  <c r="I28" i="9" s="1"/>
  <c r="G23" i="4" s="1"/>
  <c r="Q11" i="8"/>
  <c r="L28" i="9"/>
  <c r="H22" i="4" s="1"/>
  <c r="H28" i="9"/>
  <c r="G22" i="4" s="1"/>
  <c r="K6" i="11"/>
  <c r="G7" i="12"/>
  <c r="K9" i="11"/>
  <c r="K5" i="11"/>
  <c r="C28" i="4"/>
  <c r="F17" i="4"/>
  <c r="I19" i="8"/>
  <c r="O21" i="8" s="1"/>
  <c r="M28" i="9"/>
  <c r="H23" i="4" s="1"/>
  <c r="K8" i="11"/>
  <c r="D28" i="4"/>
  <c r="G17" i="4"/>
  <c r="G10" i="12"/>
  <c r="O19" i="8"/>
  <c r="K8" i="10"/>
  <c r="G9" i="12"/>
  <c r="K10" i="11"/>
  <c r="G8" i="12"/>
  <c r="G10" i="11"/>
  <c r="K10" i="12"/>
  <c r="K5" i="10"/>
  <c r="K9" i="12"/>
  <c r="G6" i="11"/>
  <c r="K9" i="10"/>
  <c r="K7" i="11"/>
  <c r="G5" i="11"/>
  <c r="G9" i="11"/>
  <c r="K7" i="12"/>
  <c r="K6" i="12"/>
  <c r="G6" i="12"/>
  <c r="L28" i="12"/>
  <c r="N22" i="4" s="1"/>
  <c r="K5" i="12"/>
  <c r="I28" i="12"/>
  <c r="M23" i="4" s="1"/>
  <c r="M28" i="12"/>
  <c r="N23" i="4" s="1"/>
  <c r="H28" i="12"/>
  <c r="M22" i="4" s="1"/>
  <c r="M28" i="11"/>
  <c r="L23" i="4" s="1"/>
  <c r="H28" i="11"/>
  <c r="K22" i="4" s="1"/>
  <c r="L28" i="11"/>
  <c r="L22" i="4" s="1"/>
  <c r="I28" i="11"/>
  <c r="K23" i="4" s="1"/>
  <c r="L28" i="10"/>
  <c r="J22" i="4" s="1"/>
  <c r="M28" i="10"/>
  <c r="J23" i="4" s="1"/>
  <c r="K6" i="10"/>
  <c r="K10" i="10"/>
  <c r="I28" i="10"/>
  <c r="I23" i="4" s="1"/>
  <c r="H28" i="10"/>
  <c r="I22" i="4" s="1"/>
  <c r="G5" i="9"/>
  <c r="G9" i="9"/>
  <c r="G8" i="9"/>
  <c r="G7" i="9"/>
  <c r="G6" i="9"/>
  <c r="I6" i="7"/>
  <c r="I7" i="7"/>
  <c r="I8" i="7"/>
  <c r="I9" i="7"/>
  <c r="N4" i="7"/>
  <c r="N5" i="7"/>
  <c r="N6" i="7"/>
  <c r="N7" i="7"/>
  <c r="N8" i="7"/>
  <c r="N9" i="7"/>
  <c r="I5" i="7"/>
  <c r="I4" i="7"/>
  <c r="B4" i="7"/>
  <c r="B5" i="7"/>
  <c r="B6" i="7"/>
  <c r="B7" i="7"/>
  <c r="B8" i="7"/>
  <c r="B9" i="7"/>
  <c r="B3" i="7"/>
  <c r="A4" i="7"/>
  <c r="A5" i="7"/>
  <c r="A6" i="7"/>
  <c r="A7" i="7"/>
  <c r="A8" i="7"/>
  <c r="A9" i="7"/>
  <c r="A3" i="7"/>
  <c r="B2" i="7"/>
  <c r="A2" i="7"/>
  <c r="U11" i="8" l="1"/>
  <c r="P11" i="8"/>
  <c r="P19" i="8" s="1"/>
  <c r="J11" i="8"/>
  <c r="J19" i="8" s="1"/>
  <c r="P21" i="8" s="1"/>
  <c r="O23" i="4"/>
  <c r="O22" i="4"/>
  <c r="A10" i="10"/>
  <c r="A10" i="11"/>
  <c r="A10" i="9"/>
  <c r="A10" i="12"/>
  <c r="A6" i="10"/>
  <c r="A6" i="11"/>
  <c r="A6" i="12"/>
  <c r="A6" i="9"/>
  <c r="B9" i="11"/>
  <c r="B9" i="12"/>
  <c r="B9" i="9"/>
  <c r="B9" i="10"/>
  <c r="B5" i="11"/>
  <c r="B5" i="12"/>
  <c r="B5" i="9"/>
  <c r="B5" i="10"/>
  <c r="A9" i="11"/>
  <c r="A9" i="10"/>
  <c r="A9" i="9"/>
  <c r="A9" i="12"/>
  <c r="A5" i="11"/>
  <c r="A5" i="10"/>
  <c r="A5" i="12"/>
  <c r="A5" i="9"/>
  <c r="B8" i="12"/>
  <c r="B8" i="11"/>
  <c r="B8" i="10"/>
  <c r="B8" i="9"/>
  <c r="N3" i="7"/>
  <c r="N10" i="7" s="1"/>
  <c r="E4" i="10"/>
  <c r="E4" i="9"/>
  <c r="E4" i="11"/>
  <c r="E4" i="12"/>
  <c r="A8" i="12"/>
  <c r="A8" i="11"/>
  <c r="A8" i="9"/>
  <c r="A8" i="10"/>
  <c r="B4" i="11"/>
  <c r="B4" i="9"/>
  <c r="B4" i="12"/>
  <c r="B4" i="10"/>
  <c r="B7" i="11"/>
  <c r="B7" i="10"/>
  <c r="B7" i="9"/>
  <c r="B7" i="12"/>
  <c r="A4" i="11"/>
  <c r="A4" i="12"/>
  <c r="A4" i="9"/>
  <c r="A4" i="10"/>
  <c r="A7" i="12"/>
  <c r="A7" i="9"/>
  <c r="A7" i="11"/>
  <c r="A7" i="10"/>
  <c r="B10" i="11"/>
  <c r="B10" i="10"/>
  <c r="B10" i="9"/>
  <c r="B10" i="12"/>
  <c r="B6" i="11"/>
  <c r="B6" i="10"/>
  <c r="B6" i="12"/>
  <c r="B6" i="9"/>
  <c r="I3" i="7"/>
  <c r="I10" i="7" s="1"/>
  <c r="CP8" i="4"/>
  <c r="CP9" i="4"/>
  <c r="CP10" i="4"/>
  <c r="CP11" i="4"/>
  <c r="B17" i="4"/>
  <c r="CP7" i="4"/>
  <c r="P10" i="7" l="1"/>
  <c r="B28" i="4"/>
  <c r="E17" i="4"/>
  <c r="H17" i="4" s="1"/>
  <c r="G28" i="10"/>
  <c r="I21" i="4" s="1"/>
  <c r="K4" i="10"/>
  <c r="K28" i="10" s="1"/>
  <c r="J21" i="4" s="1"/>
  <c r="K4" i="12"/>
  <c r="K28" i="12" s="1"/>
  <c r="N21" i="4" s="1"/>
  <c r="G4" i="12"/>
  <c r="G28" i="12" s="1"/>
  <c r="M21" i="4" s="1"/>
  <c r="G4" i="11"/>
  <c r="G28" i="11" s="1"/>
  <c r="K21" i="4" s="1"/>
  <c r="K4" i="11"/>
  <c r="K28" i="11" s="1"/>
  <c r="L21" i="4" s="1"/>
  <c r="K4" i="9"/>
  <c r="K28" i="9" s="1"/>
  <c r="H21" i="4" s="1"/>
  <c r="G4" i="9"/>
  <c r="G28" i="9" s="1"/>
  <c r="G21" i="4" s="1"/>
  <c r="B47" i="1"/>
  <c r="B48" i="1" s="1"/>
  <c r="C6" i="4"/>
  <c r="D6" i="4" s="1"/>
  <c r="E6" i="4" s="1"/>
  <c r="F6" i="4" s="1"/>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AK6" i="4" s="1"/>
  <c r="AL6" i="4" s="1"/>
  <c r="AM6" i="4" s="1"/>
  <c r="AN6" i="4" s="1"/>
  <c r="AO6" i="4" s="1"/>
  <c r="AP6" i="4" s="1"/>
  <c r="AQ6" i="4" s="1"/>
  <c r="AR6" i="4" s="1"/>
  <c r="AS6" i="4" s="1"/>
  <c r="AT6" i="4" s="1"/>
  <c r="AU6" i="4" s="1"/>
  <c r="AV6" i="4" s="1"/>
  <c r="AW6" i="4" s="1"/>
  <c r="AX6" i="4" s="1"/>
  <c r="AY6" i="4" s="1"/>
  <c r="AZ6" i="4" s="1"/>
  <c r="BA6" i="4" s="1"/>
  <c r="BB6" i="4" s="1"/>
  <c r="BC6" i="4" s="1"/>
  <c r="BD6" i="4" s="1"/>
  <c r="BE6" i="4" s="1"/>
  <c r="BF6" i="4" s="1"/>
  <c r="BG6" i="4" s="1"/>
  <c r="BH6" i="4" s="1"/>
  <c r="BI6" i="4" s="1"/>
  <c r="BJ6" i="4" s="1"/>
  <c r="BK6" i="4" s="1"/>
  <c r="BL6" i="4" s="1"/>
  <c r="BM6" i="4" s="1"/>
  <c r="BN6" i="4" s="1"/>
  <c r="BO6" i="4" s="1"/>
  <c r="BP6" i="4" s="1"/>
  <c r="BQ6" i="4" s="1"/>
  <c r="BR6" i="4" s="1"/>
  <c r="BS6" i="4" s="1"/>
  <c r="BT6" i="4" s="1"/>
  <c r="BU6" i="4" s="1"/>
  <c r="BV6" i="4" s="1"/>
  <c r="BW6" i="4" s="1"/>
  <c r="BX6" i="4" s="1"/>
  <c r="BY6" i="4" s="1"/>
  <c r="BZ6" i="4" s="1"/>
  <c r="CA6" i="4" s="1"/>
  <c r="CB6" i="4" s="1"/>
  <c r="CC6" i="4" s="1"/>
  <c r="CD6" i="4" s="1"/>
  <c r="CE6" i="4" s="1"/>
  <c r="CF6" i="4" s="1"/>
  <c r="CG6" i="4" s="1"/>
  <c r="CH6" i="4" s="1"/>
  <c r="CI6" i="4" s="1"/>
  <c r="CJ6" i="4" s="1"/>
  <c r="CK6" i="4" s="1"/>
  <c r="CL6" i="4" s="1"/>
  <c r="CM6" i="4" s="1"/>
  <c r="CN6" i="4" s="1"/>
  <c r="CO6" i="4" s="1"/>
  <c r="O21" i="4" l="1"/>
</calcChain>
</file>

<file path=xl/sharedStrings.xml><?xml version="1.0" encoding="utf-8"?>
<sst xmlns="http://schemas.openxmlformats.org/spreadsheetml/2006/main" count="1434" uniqueCount="792">
  <si>
    <t>Issued: 25-Jul-2019</t>
  </si>
  <si>
    <t>F-PM10321</t>
  </si>
  <si>
    <t>INFORMATION FOR PROJECT SET UP</t>
  </si>
  <si>
    <t>1- General Information</t>
  </si>
  <si>
    <t>to  be completed by Finance Officer</t>
  </si>
  <si>
    <t>Date</t>
  </si>
  <si>
    <t>Information Supplied by</t>
  </si>
  <si>
    <t>Project Number</t>
  </si>
  <si>
    <t>Project Name</t>
  </si>
  <si>
    <t>Project Manager</t>
  </si>
  <si>
    <t>Project Director</t>
  </si>
  <si>
    <t>Class (choose from list)</t>
  </si>
  <si>
    <t>Location (choose from list)</t>
  </si>
  <si>
    <t>Project Type (choose from list)</t>
  </si>
  <si>
    <t>Industry Type (choose from list)</t>
  </si>
  <si>
    <t>Funding Source (choose from list)</t>
  </si>
  <si>
    <t>Work Type (Enter Details)</t>
  </si>
  <si>
    <t>Services (choose from list)</t>
  </si>
  <si>
    <t>Project Description</t>
  </si>
  <si>
    <t>SMEC's Role On The Project</t>
  </si>
  <si>
    <t>Confidential? (tick this box if the project details shall not be used for marketing purposes)</t>
  </si>
  <si>
    <t>Invite come through ECS 
(Engineering Consulting Scheme)</t>
  </si>
  <si>
    <r>
      <rPr>
        <sz val="12"/>
        <rFont val="Calibri"/>
        <family val="2"/>
        <scheme val="minor"/>
      </rPr>
      <t xml:space="preserve">In order to determine whether there are any Research and Development Tax incentives, might learnings from this extend SMEC’s general knowledge base in this industry? Refer to guidance in </t>
    </r>
    <r>
      <rPr>
        <u/>
        <sz val="12"/>
        <color theme="10"/>
        <rFont val="Calibri"/>
        <family val="2"/>
        <scheme val="minor"/>
      </rPr>
      <t>G-FIN40001</t>
    </r>
    <r>
      <rPr>
        <sz val="12"/>
        <rFont val="Calibri"/>
        <family val="2"/>
        <scheme val="minor"/>
      </rPr>
      <t>.</t>
    </r>
  </si>
  <si>
    <t>Start Date</t>
  </si>
  <si>
    <t>End Date</t>
  </si>
  <si>
    <t>Client's contact details</t>
  </si>
  <si>
    <t>Customer Name (legal entity we will invoice)</t>
  </si>
  <si>
    <t>Customer contact (person to deal with &amp; title)</t>
  </si>
  <si>
    <t>Customer phones (landline and mobile)</t>
  </si>
  <si>
    <t>Customer fax</t>
  </si>
  <si>
    <t>Customer address</t>
  </si>
  <si>
    <t>Customer email Address</t>
  </si>
  <si>
    <t>Funding Agency</t>
  </si>
  <si>
    <t>Ultimate Customer Name</t>
  </si>
  <si>
    <t>Other information</t>
  </si>
  <si>
    <t>Opportunity Number (n/a if minor project)</t>
  </si>
  <si>
    <t>Region</t>
  </si>
  <si>
    <t>Office (choose from list)</t>
  </si>
  <si>
    <t>Function (choose from list)</t>
  </si>
  <si>
    <t>Stream (choose from list)</t>
  </si>
  <si>
    <t>Org unit (no entry needed)</t>
  </si>
  <si>
    <t>Org Code (no entry needed)</t>
  </si>
  <si>
    <t>Purchase Order/Clients reference (if available)</t>
  </si>
  <si>
    <t>Cost Plan</t>
  </si>
  <si>
    <t>Please complete the second worksheet (2-Cost Plan)</t>
  </si>
  <si>
    <t>Subtasks</t>
  </si>
  <si>
    <t>Task Name</t>
  </si>
  <si>
    <t>Other documents needed</t>
  </si>
  <si>
    <t>Contract</t>
  </si>
  <si>
    <t>PDS</t>
  </si>
  <si>
    <t>Proposal</t>
  </si>
  <si>
    <t>PMP</t>
  </si>
  <si>
    <t>Risk Spreadsheet</t>
  </si>
  <si>
    <r>
      <rPr>
        <sz val="12"/>
        <rFont val="Calibri"/>
        <family val="2"/>
        <scheme val="minor"/>
      </rPr>
      <t xml:space="preserve">Environmental Aspect </t>
    </r>
    <r>
      <rPr>
        <u/>
        <sz val="12"/>
        <color theme="10"/>
        <rFont val="Calibri"/>
        <family val="2"/>
        <scheme val="minor"/>
      </rPr>
      <t>F-ENV10101</t>
    </r>
  </si>
  <si>
    <t>Comments/ Additional Details</t>
  </si>
  <si>
    <t>2- Cost Plan</t>
  </si>
  <si>
    <t>Fixed Price Projects</t>
  </si>
  <si>
    <t>Time (planned hours for each resource) - names not position!</t>
  </si>
  <si>
    <t>Role</t>
  </si>
  <si>
    <t>Name</t>
  </si>
  <si>
    <t>Total Hours</t>
  </si>
  <si>
    <t>Expenses (other expenses likely to be incurred such as airfares, transport, accom. etc)</t>
  </si>
  <si>
    <t>Other</t>
  </si>
  <si>
    <t>TOTAL REVENUE  (excl. GST)</t>
  </si>
  <si>
    <t>Time and Material Projects</t>
  </si>
  <si>
    <t>Mark up on expenses (if T&amp;M)</t>
  </si>
  <si>
    <t>Charge out rates (if T&amp;M)</t>
  </si>
  <si>
    <t>Please Review and complete relevant fields on the first worksheet (1-General Information) before submission to finance</t>
  </si>
  <si>
    <t>Project Planner</t>
  </si>
  <si>
    <t>Rules</t>
  </si>
  <si>
    <t>AC1</t>
  </si>
  <si>
    <t>ACT</t>
  </si>
  <si>
    <t>Class</t>
  </si>
  <si>
    <t>Client Sector Grooup</t>
  </si>
  <si>
    <t>NC1</t>
  </si>
  <si>
    <t>NSW</t>
  </si>
  <si>
    <t>EOI</t>
  </si>
  <si>
    <t>Defence</t>
  </si>
  <si>
    <t>PA1</t>
  </si>
  <si>
    <t>Estimate</t>
  </si>
  <si>
    <t>Industrial-Manufac-Chemical</t>
  </si>
  <si>
    <t>NS1</t>
  </si>
  <si>
    <t>Marketing</t>
  </si>
  <si>
    <t>IT and Communications</t>
  </si>
  <si>
    <t>GR1</t>
  </si>
  <si>
    <t>Overhead</t>
  </si>
  <si>
    <t>Mining, Oil and Gas</t>
  </si>
  <si>
    <t>WS1</t>
  </si>
  <si>
    <t>Project</t>
  </si>
  <si>
    <t>Primary Industries</t>
  </si>
  <si>
    <t>NT1</t>
  </si>
  <si>
    <t>NTE</t>
  </si>
  <si>
    <t>Public Sector Advisory</t>
  </si>
  <si>
    <t>CN1</t>
  </si>
  <si>
    <t>QLD</t>
  </si>
  <si>
    <t>Social Infrastructure</t>
  </si>
  <si>
    <t>GC1</t>
  </si>
  <si>
    <t>Location</t>
  </si>
  <si>
    <t>Transport Infrastructure</t>
  </si>
  <si>
    <t>QL1</t>
  </si>
  <si>
    <t>001 New South Wales</t>
  </si>
  <si>
    <t>Urban Infrastructure Dev-Mgt</t>
  </si>
  <si>
    <t>SC1</t>
  </si>
  <si>
    <t>002 Australian Cap. Territory</t>
  </si>
  <si>
    <t>Utilities Infrastructure</t>
  </si>
  <si>
    <t>TV1</t>
  </si>
  <si>
    <t>003 Queensland</t>
  </si>
  <si>
    <t>SA1</t>
  </si>
  <si>
    <t>SAO</t>
  </si>
  <si>
    <t>004 Victoria</t>
  </si>
  <si>
    <t>Services</t>
  </si>
  <si>
    <t>GL1</t>
  </si>
  <si>
    <t>VIC</t>
  </si>
  <si>
    <t>005 South Australia</t>
  </si>
  <si>
    <t>Conceptualisation</t>
  </si>
  <si>
    <t>TR1</t>
  </si>
  <si>
    <t>006 Western Australia</t>
  </si>
  <si>
    <t>Construction</t>
  </si>
  <si>
    <t>VI1</t>
  </si>
  <si>
    <t>007 Tasmania</t>
  </si>
  <si>
    <t>Design</t>
  </si>
  <si>
    <t>WA1</t>
  </si>
  <si>
    <t>WAU</t>
  </si>
  <si>
    <t>008 Northern Territory</t>
  </si>
  <si>
    <t>Feasibility</t>
  </si>
  <si>
    <t>NZ1</t>
  </si>
  <si>
    <t>NZL</t>
  </si>
  <si>
    <t>009 New Zealand</t>
  </si>
  <si>
    <t>Operations and Maintenance</t>
  </si>
  <si>
    <t>Planning</t>
  </si>
  <si>
    <t>project type</t>
  </si>
  <si>
    <t>Social Services</t>
  </si>
  <si>
    <t>Alliance</t>
  </si>
  <si>
    <t>Internal</t>
  </si>
  <si>
    <t>Inputs based</t>
  </si>
  <si>
    <t>Fixed Price (lump sum)</t>
  </si>
  <si>
    <t>Customer Type</t>
  </si>
  <si>
    <t>Time and Material</t>
  </si>
  <si>
    <t>Chinese Contractor</t>
  </si>
  <si>
    <t>N/A Internal Projects</t>
  </si>
  <si>
    <t>Concessionaries</t>
  </si>
  <si>
    <t>Developers (urban and others)</t>
  </si>
  <si>
    <t>Industry Type</t>
  </si>
  <si>
    <t>Equipment Supplier</t>
  </si>
  <si>
    <t>Agriculture, Forestry and Fishing</t>
  </si>
  <si>
    <t>Financiers (Non IFI)</t>
  </si>
  <si>
    <t>IFIs Direct</t>
  </si>
  <si>
    <t>Industrial, Manufacturing and Chemical</t>
  </si>
  <si>
    <t>Other Contractors</t>
  </si>
  <si>
    <t>Private Enterprises &amp; Individuals</t>
  </si>
  <si>
    <t>Mining</t>
  </si>
  <si>
    <t>Professional Services</t>
  </si>
  <si>
    <t>Oil and Gas</t>
  </si>
  <si>
    <t>Public Sector (Government departments, national, regional &amp; local agencies)</t>
  </si>
  <si>
    <t>Private Sector Construction</t>
  </si>
  <si>
    <t>Public Sector - Construction</t>
  </si>
  <si>
    <t>Public Sector - Non Construction</t>
  </si>
  <si>
    <t>Utilities</t>
  </si>
  <si>
    <t>N/A (Internal Projects)</t>
  </si>
  <si>
    <t>Funding Source</t>
  </si>
  <si>
    <t>Foreign Aid or Development Agencies</t>
  </si>
  <si>
    <t>Public Sector</t>
  </si>
  <si>
    <t>Intercompany</t>
  </si>
  <si>
    <t>Private Sector</t>
  </si>
  <si>
    <t>Work Type</t>
  </si>
  <si>
    <t>Asset Mgmt</t>
  </si>
  <si>
    <t>Commissioning</t>
  </si>
  <si>
    <t>Construction Supervision</t>
  </si>
  <si>
    <t>Contract Admin/Mgmt</t>
  </si>
  <si>
    <t>Cost Estimates</t>
  </si>
  <si>
    <t>Institutional Strengthening</t>
  </si>
  <si>
    <t>Investigation/Studies</t>
  </si>
  <si>
    <t>Procurement</t>
  </si>
  <si>
    <t>Project Mgmt</t>
  </si>
  <si>
    <t>Survey</t>
  </si>
  <si>
    <t>Technical Review/Audit</t>
  </si>
  <si>
    <t>Tender Document/Analysis</t>
  </si>
  <si>
    <t>Training/HRD</t>
  </si>
  <si>
    <t>Office</t>
  </si>
  <si>
    <t>Canberra</t>
  </si>
  <si>
    <t>ACTAC1</t>
  </si>
  <si>
    <t>Cairns</t>
  </si>
  <si>
    <t>QLDCN1</t>
  </si>
  <si>
    <t>Gold Cost</t>
  </si>
  <si>
    <t>QLDGC1</t>
  </si>
  <si>
    <t>Geelong</t>
  </si>
  <si>
    <t>VICGL1</t>
  </si>
  <si>
    <t>Grafton</t>
  </si>
  <si>
    <t>NSWGR1</t>
  </si>
  <si>
    <t>Newcastle</t>
  </si>
  <si>
    <t>NSWNC1</t>
  </si>
  <si>
    <t>North Sydney</t>
  </si>
  <si>
    <t>NSWNS1</t>
  </si>
  <si>
    <t>Northern Territory (Darwin)</t>
  </si>
  <si>
    <t>NTENT1</t>
  </si>
  <si>
    <t>Parramatta</t>
  </si>
  <si>
    <t>NSWPA1</t>
  </si>
  <si>
    <t>Brisbane</t>
  </si>
  <si>
    <t>QLDQL1</t>
  </si>
  <si>
    <t>Adelaide</t>
  </si>
  <si>
    <t>SAOSA1</t>
  </si>
  <si>
    <t>Sunshine Coast</t>
  </si>
  <si>
    <t>QLDSC1</t>
  </si>
  <si>
    <t>Traralgon</t>
  </si>
  <si>
    <t>VICTR1</t>
  </si>
  <si>
    <t>Townsville</t>
  </si>
  <si>
    <t>QLDTV1</t>
  </si>
  <si>
    <t>Melbourne</t>
  </si>
  <si>
    <t>VICVI1</t>
  </si>
  <si>
    <t>Perth</t>
  </si>
  <si>
    <t>WAUWA1</t>
  </si>
  <si>
    <t>Western Sydney ( Campbelltown)</t>
  </si>
  <si>
    <t>NSWWS1</t>
  </si>
  <si>
    <t>Wollongong</t>
  </si>
  <si>
    <t>NSWWO1</t>
  </si>
  <si>
    <t>SMEC Testing Subsidiary</t>
  </si>
  <si>
    <t>NSWSTS1</t>
  </si>
  <si>
    <t>International- Main country office</t>
  </si>
  <si>
    <t>Other- Not listed</t>
  </si>
  <si>
    <t>Function</t>
  </si>
  <si>
    <t>AP - Airports</t>
  </si>
  <si>
    <t>AM - Asset Management</t>
  </si>
  <si>
    <t>EN - Environment</t>
  </si>
  <si>
    <t>GT - Geotechnics and Tunnels</t>
  </si>
  <si>
    <t>HD- Hydropower and Dams (International only)</t>
  </si>
  <si>
    <t>LG - Advisory Services</t>
  </si>
  <si>
    <t>MN - Resources and Mining</t>
  </si>
  <si>
    <t>PE - Power and Energy</t>
  </si>
  <si>
    <t>PH - Ports and Marine</t>
  </si>
  <si>
    <t>RH - Roads and Highways</t>
  </si>
  <si>
    <t>RL - Rail</t>
  </si>
  <si>
    <t>UD - Urban Development</t>
  </si>
  <si>
    <t>WT - Water</t>
  </si>
  <si>
    <t>Subfunction</t>
  </si>
  <si>
    <t>GT GEOTECHNICS</t>
  </si>
  <si>
    <t>GTGEOGEO</t>
  </si>
  <si>
    <t>GT TUNNELS</t>
  </si>
  <si>
    <t>GTTUNTUN</t>
  </si>
  <si>
    <t>AM Asset Management</t>
  </si>
  <si>
    <t>AMAMMAMM</t>
  </si>
  <si>
    <t>PE ASSET MGT INSTIT.</t>
  </si>
  <si>
    <t>PEAMIAMI</t>
  </si>
  <si>
    <t>PE CAD</t>
  </si>
  <si>
    <t>PECADCAD</t>
  </si>
  <si>
    <t>PE DISTRIBUTION</t>
  </si>
  <si>
    <t>PEDISDIS</t>
  </si>
  <si>
    <t>PE THERMAL GENERATION</t>
  </si>
  <si>
    <t>PETMGTMG</t>
  </si>
  <si>
    <t>PE RENEWABLE ENERGY</t>
  </si>
  <si>
    <t>PEREEREE</t>
  </si>
  <si>
    <t>PE POWER SYSTEM STUDIES</t>
  </si>
  <si>
    <t>PESYSSYS</t>
  </si>
  <si>
    <t>PE TRANSMISSION</t>
  </si>
  <si>
    <t>PETRNTRN</t>
  </si>
  <si>
    <t>RH ASSET MAINT MGT</t>
  </si>
  <si>
    <t>RHAMMAMM</t>
  </si>
  <si>
    <t>RH BRIDGES</t>
  </si>
  <si>
    <t>RHBRDBRD</t>
  </si>
  <si>
    <t>RH CONSTRUCTION MGT</t>
  </si>
  <si>
    <t>RHCMMCMM</t>
  </si>
  <si>
    <t>RH ROAD HWAY DESIGN</t>
  </si>
  <si>
    <t>RHRHDRHD</t>
  </si>
  <si>
    <t>RH ROAD HWAY DESIGN CAD</t>
  </si>
  <si>
    <t>RHRHDCAD</t>
  </si>
  <si>
    <t>RH PROJ DEVELOP + TRANS PLAN</t>
  </si>
  <si>
    <t>RHDPLDPL</t>
  </si>
  <si>
    <t>RH TRAFF AND TPORT STU</t>
  </si>
  <si>
    <t>RHTTSTTS</t>
  </si>
  <si>
    <t>RL STRUCTURES</t>
  </si>
  <si>
    <t>RLSTRSTR</t>
  </si>
  <si>
    <t>RL RAILWAYS</t>
  </si>
  <si>
    <t>RLRWYRWY</t>
  </si>
  <si>
    <t>PH PORTS + HARBOURS</t>
  </si>
  <si>
    <t>PHPHAPHA</t>
  </si>
  <si>
    <t>AP AIRPORTS</t>
  </si>
  <si>
    <t>APAPTAPT</t>
  </si>
  <si>
    <t>WT CAD</t>
  </si>
  <si>
    <t>WTCADCAD</t>
  </si>
  <si>
    <t>WT DAM</t>
  </si>
  <si>
    <t>WTDAMDAM</t>
  </si>
  <si>
    <t>WT IRRIGATION</t>
  </si>
  <si>
    <t>WTIRRIRR</t>
  </si>
  <si>
    <t>WT WATER INFRASTR.</t>
  </si>
  <si>
    <t>WTURIURI</t>
  </si>
  <si>
    <t>WT WATER RESOURCES</t>
  </si>
  <si>
    <t>WTWARWAR</t>
  </si>
  <si>
    <t>EN ENVIR. STUD</t>
  </si>
  <si>
    <t>ENENSENS</t>
  </si>
  <si>
    <t>EN PLAN STUDIES</t>
  </si>
  <si>
    <t>ENPLSPLS</t>
  </si>
  <si>
    <t>EN SITE CONTAMIN</t>
  </si>
  <si>
    <t>ENSCOSCO</t>
  </si>
  <si>
    <t>EN SUSTAINABLE DEV</t>
  </si>
  <si>
    <t>ENSUDSUD</t>
  </si>
  <si>
    <t>UD ENGINEERING</t>
  </si>
  <si>
    <t>UDENGENG</t>
  </si>
  <si>
    <t>UD INFRASTRUCTURE</t>
  </si>
  <si>
    <t>UDINFINF</t>
  </si>
  <si>
    <t>UD LANDSCAPE ARCHITECT</t>
  </si>
  <si>
    <t>UDLARLAR</t>
  </si>
  <si>
    <t>UD PROJECT DEVELOPMENT</t>
  </si>
  <si>
    <t>UDPDVPDV</t>
  </si>
  <si>
    <t>UD PROJECT MANAGEM</t>
  </si>
  <si>
    <t>UDPJMPJM</t>
  </si>
  <si>
    <t>UD PLANNING + URBAN DE</t>
  </si>
  <si>
    <t>UDPUDPUD</t>
  </si>
  <si>
    <t>UD SURVEY</t>
  </si>
  <si>
    <t>UDSURSUR</t>
  </si>
  <si>
    <t>MN MINING AND RESOURCES</t>
  </si>
  <si>
    <t>MNMNRMNR</t>
  </si>
  <si>
    <t>Functional Group Code</t>
  </si>
  <si>
    <t>Functional Group Name</t>
  </si>
  <si>
    <t>Stream</t>
  </si>
  <si>
    <t>Org Unit</t>
  </si>
  <si>
    <t>discipline</t>
  </si>
  <si>
    <t>AD</t>
  </si>
  <si>
    <t>ADVISORY</t>
  </si>
  <si>
    <t>AD - ADVISORY</t>
  </si>
  <si>
    <t>AD AMM ASSET MNGT SERVICES</t>
  </si>
  <si>
    <t>ADAMMAMS</t>
  </si>
  <si>
    <t>AM</t>
  </si>
  <si>
    <t>ASSET MANAGEMENT</t>
  </si>
  <si>
    <t>AM - ASSET MANAGEMENT</t>
  </si>
  <si>
    <t>AD ENV ENVIRONMENT</t>
  </si>
  <si>
    <t>ADENVENV</t>
  </si>
  <si>
    <t>AP</t>
  </si>
  <si>
    <t>AIRPORTS</t>
  </si>
  <si>
    <t>AP - AIRPORTS</t>
  </si>
  <si>
    <t>AD GOV CAPACITY BUILDING</t>
  </si>
  <si>
    <t>ADGOVCAP</t>
  </si>
  <si>
    <t>AS</t>
  </si>
  <si>
    <t>ACQUISITION &amp; SUSTAINMENT</t>
  </si>
  <si>
    <t>AS - ACQUISITION &amp; SUSTAINMENT</t>
  </si>
  <si>
    <t>AD GOV GOVERNANCE</t>
  </si>
  <si>
    <t>ADGOVGOV</t>
  </si>
  <si>
    <t>BI</t>
  </si>
  <si>
    <t>BUILDINGS AND INDUSTRIAL</t>
  </si>
  <si>
    <t>BI - BUILDINGS AND INDUSTRIAL</t>
  </si>
  <si>
    <t>AD GOV ORGAN REFORM</t>
  </si>
  <si>
    <t>ADGOVORG</t>
  </si>
  <si>
    <t>CM</t>
  </si>
  <si>
    <t>CONSTRUCTION MANAGEMENT</t>
  </si>
  <si>
    <t>CM - CONSTRUCTION MANAGEMENT</t>
  </si>
  <si>
    <t>AD GOV SERVICE DELIVERY</t>
  </si>
  <si>
    <t>ADGOVSER</t>
  </si>
  <si>
    <t>CP</t>
  </si>
  <si>
    <t>CORPORATE</t>
  </si>
  <si>
    <t>CP - CORPORATE</t>
  </si>
  <si>
    <t>AD TSP TRANSPORT</t>
  </si>
  <si>
    <t>ADTSPTSP</t>
  </si>
  <si>
    <t>DI</t>
  </si>
  <si>
    <t>DEFENCE INFRASTRUCTURE</t>
  </si>
  <si>
    <t>DI - DEFENCE INFRASTRUCTURE</t>
  </si>
  <si>
    <t>AD WSM WASTE MANAGEMENT</t>
  </si>
  <si>
    <t>ADWSMWSM</t>
  </si>
  <si>
    <t>ED</t>
  </si>
  <si>
    <t>EDUCATION</t>
  </si>
  <si>
    <t>ED - EDUCATION</t>
  </si>
  <si>
    <t>AD WWW ADVISORY SERVICES</t>
  </si>
  <si>
    <t>ADWWWADV</t>
  </si>
  <si>
    <t>EN</t>
  </si>
  <si>
    <t>ENVIRONMENT</t>
  </si>
  <si>
    <t>EN - ENVIRONMENT</t>
  </si>
  <si>
    <t>AD WWW OPS AND MAINTENANCE</t>
  </si>
  <si>
    <t>ADWWWOPM</t>
  </si>
  <si>
    <t>FM</t>
  </si>
  <si>
    <t>FACILITIES MANAGEMENT</t>
  </si>
  <si>
    <t>FM - FACILITIES MANAGEMENT</t>
  </si>
  <si>
    <t>AD WWW WATER AND WASTE WATER</t>
  </si>
  <si>
    <t>ADWWWWWW</t>
  </si>
  <si>
    <t>GE</t>
  </si>
  <si>
    <t>GEOTECHNICS</t>
  </si>
  <si>
    <t>GE - GEOTECHNICS</t>
  </si>
  <si>
    <t>AM AMM ASSET MANAGEMENT</t>
  </si>
  <si>
    <t>GF</t>
  </si>
  <si>
    <t>GREENFIELDS</t>
  </si>
  <si>
    <t>GF - GREENFIELDS</t>
  </si>
  <si>
    <t>AP APT AIRPORTS</t>
  </si>
  <si>
    <t>GI</t>
  </si>
  <si>
    <t>GEOTECHNICALINVESTIGATION &amp; TESTING</t>
  </si>
  <si>
    <t>GI - GEOTECHNICALINVESTIGATION &amp; TESTING</t>
  </si>
  <si>
    <t>AS ACQ ACQUISITION &amp; SUSTAINMENT</t>
  </si>
  <si>
    <t>ASACQACQ</t>
  </si>
  <si>
    <t>GV</t>
  </si>
  <si>
    <t>GOVERNMENT</t>
  </si>
  <si>
    <t>GV - GOVERNMENT</t>
  </si>
  <si>
    <t>BI BLD BUILDINGS</t>
  </si>
  <si>
    <t>BIBLDBLD</t>
  </si>
  <si>
    <t>HD</t>
  </si>
  <si>
    <t>DAMS &amp; HYDRO</t>
  </si>
  <si>
    <t>HD - DAMS &amp; HYDRO</t>
  </si>
  <si>
    <t>BI NST INDUSTRIAL</t>
  </si>
  <si>
    <t>BINSTNST</t>
  </si>
  <si>
    <t>HR</t>
  </si>
  <si>
    <t>HEALTH &amp; RETIREMENT</t>
  </si>
  <si>
    <t>HR - HEALTH &amp; RETIREMENT</t>
  </si>
  <si>
    <t>CM CMM CONSTRUCTION MGT</t>
  </si>
  <si>
    <t>CMCMMCMM</t>
  </si>
  <si>
    <t>OP</t>
  </si>
  <si>
    <t>OPERATIONS</t>
  </si>
  <si>
    <t>OP - OPERATIONS</t>
  </si>
  <si>
    <t>CP ADM OVERHEAD</t>
  </si>
  <si>
    <t>CPADMOVE</t>
  </si>
  <si>
    <t>PE</t>
  </si>
  <si>
    <t>POWER &amp; ENERGY</t>
  </si>
  <si>
    <t>PE - POWER &amp; ENERGY</t>
  </si>
  <si>
    <t>CP BSD OVERHEAD</t>
  </si>
  <si>
    <t>CPBSDOVE</t>
  </si>
  <si>
    <t>PH</t>
  </si>
  <si>
    <t>PORTS AND MARINE</t>
  </si>
  <si>
    <t>PH - PORTS AND MARINE</t>
  </si>
  <si>
    <t>CP CAF OVERHEAD</t>
  </si>
  <si>
    <t>CPCAFOVE</t>
  </si>
  <si>
    <t>RE</t>
  </si>
  <si>
    <t>RESOURCES</t>
  </si>
  <si>
    <t>RE - RESOURCES</t>
  </si>
  <si>
    <t>CP HRM OVERHEAD</t>
  </si>
  <si>
    <t>CPHRMOVE</t>
  </si>
  <si>
    <t>RH</t>
  </si>
  <si>
    <t>ROADS&amp;HIGHWAYS</t>
  </si>
  <si>
    <t>RH - ROADS &amp; HIGHWAYS</t>
  </si>
  <si>
    <t>CP ITC OVERHEAD</t>
  </si>
  <si>
    <t>CPITCOVE</t>
  </si>
  <si>
    <t>RL</t>
  </si>
  <si>
    <t>RAIL AND METRO</t>
  </si>
  <si>
    <t>RL - RAIL AND METRO</t>
  </si>
  <si>
    <t>CP LEG OVERHEAD</t>
  </si>
  <si>
    <t>CPLEGOVE</t>
  </si>
  <si>
    <t>SC</t>
  </si>
  <si>
    <t>SMARTCITIES</t>
  </si>
  <si>
    <t>SC - SMARTCITIES</t>
  </si>
  <si>
    <t>CP QAL OVERHEAD</t>
  </si>
  <si>
    <t>CPQALOVE</t>
  </si>
  <si>
    <t>SD</t>
  </si>
  <si>
    <t>SOCIAL DEVELOPMENT</t>
  </si>
  <si>
    <t>SD - SOCIAL DEVELOPMENT</t>
  </si>
  <si>
    <t>DI DIN INFRASTRUCTURE</t>
  </si>
  <si>
    <t>DIDINDIN</t>
  </si>
  <si>
    <t>TN</t>
  </si>
  <si>
    <t>TUNNELING</t>
  </si>
  <si>
    <t>TN - TUNNELING</t>
  </si>
  <si>
    <t>ED ENG COMP AID DESIGN</t>
  </si>
  <si>
    <t>EDENGCAD</t>
  </si>
  <si>
    <t>TP</t>
  </si>
  <si>
    <t>TRANSPORT PLANNING, LOGISTICS &amp; Analysis</t>
  </si>
  <si>
    <t>TP - TRANSPORT PLANNING, LOGISTICS &amp; Analysis</t>
  </si>
  <si>
    <t>ED ENG ENGINEERING</t>
  </si>
  <si>
    <t>EDENGENG</t>
  </si>
  <si>
    <t>UA</t>
  </si>
  <si>
    <t>UNALLOCATED</t>
  </si>
  <si>
    <t>UA - UNALLOCATED</t>
  </si>
  <si>
    <t>ED INF INFRASTRUCTURE</t>
  </si>
  <si>
    <t>EDINFINF</t>
  </si>
  <si>
    <t>UR</t>
  </si>
  <si>
    <t>URBAN RENEWAL</t>
  </si>
  <si>
    <t>UR - URBAN RENEWAL</t>
  </si>
  <si>
    <t>ED LAR COMP AID DESIGN</t>
  </si>
  <si>
    <t>EDLARCAD</t>
  </si>
  <si>
    <t>WI</t>
  </si>
  <si>
    <t>WATER INFRASTRUCTURE</t>
  </si>
  <si>
    <t>WI - WATER INFRASTRUCTURE</t>
  </si>
  <si>
    <t>ED LAR LANDSCAPE ARCHITECT</t>
  </si>
  <si>
    <t>EDLARLAR</t>
  </si>
  <si>
    <t>WR</t>
  </si>
  <si>
    <t>WATER RESOURCES</t>
  </si>
  <si>
    <t>WR - WATER RESOURCES</t>
  </si>
  <si>
    <t>ED PDV PROJECT DEVELOPMENT</t>
  </si>
  <si>
    <t>EDPDVPDV</t>
  </si>
  <si>
    <t>WS</t>
  </si>
  <si>
    <t>WASTE</t>
  </si>
  <si>
    <t>WS - WASTE</t>
  </si>
  <si>
    <t>ED PJM PROJECT MANAGEMENT</t>
  </si>
  <si>
    <t>EDPJMPJM</t>
  </si>
  <si>
    <t>ED PRO PAID FEASABILITIES</t>
  </si>
  <si>
    <t>EDPROPRO</t>
  </si>
  <si>
    <t>ED PRO UNPAID FEASABILITIES</t>
  </si>
  <si>
    <t>EDPROUND</t>
  </si>
  <si>
    <t>ED PUD PLANNING + URBAN DE</t>
  </si>
  <si>
    <t>EDPUDPUD</t>
  </si>
  <si>
    <t>ED SUR COMP AID DESIGN</t>
  </si>
  <si>
    <t>EDSURCAD</t>
  </si>
  <si>
    <t>ED SUR SURVEY</t>
  </si>
  <si>
    <t>EDSURSUR</t>
  </si>
  <si>
    <t>EN ENS ENVIR. STUD</t>
  </si>
  <si>
    <t>EN PLS PLAN STUDIES</t>
  </si>
  <si>
    <t>EN SCO SITE CONTAMIN</t>
  </si>
  <si>
    <t>EN SUD SUSTAINABLE DEV</t>
  </si>
  <si>
    <t>FM FCM FACILITIES MANAGEMENT</t>
  </si>
  <si>
    <t>FMFCMFCM</t>
  </si>
  <si>
    <t>GE GEO GEOTECHNICS</t>
  </si>
  <si>
    <t>GEGEOGEO</t>
  </si>
  <si>
    <t>GF DESIGN</t>
  </si>
  <si>
    <t>GFDESDES</t>
  </si>
  <si>
    <t>GF ENG COMP AID DESIGN</t>
  </si>
  <si>
    <t>GFENGCAD</t>
  </si>
  <si>
    <t>GF ENG ENGINEERING</t>
  </si>
  <si>
    <t>GFENGENG</t>
  </si>
  <si>
    <t>GF INF INFRASTRUCTURE</t>
  </si>
  <si>
    <t>GFINFINF</t>
  </si>
  <si>
    <t>GF LAR COMP AID DESIGN</t>
  </si>
  <si>
    <t>GFLARCAD</t>
  </si>
  <si>
    <t>GF LAR LANDSCAPE ARCHITECT</t>
  </si>
  <si>
    <t>GFLARLAR</t>
  </si>
  <si>
    <t>GF PDV PROJECT DEVELOPMENT</t>
  </si>
  <si>
    <t>GFPDVPDV</t>
  </si>
  <si>
    <t>GF PJM PROJECT MANAGEMENT</t>
  </si>
  <si>
    <t>GFPJMPJM</t>
  </si>
  <si>
    <t>GF PRO PAID FEASABILITIES</t>
  </si>
  <si>
    <t>GFPROPRO</t>
  </si>
  <si>
    <t>GF PRO UNPAID FEASABILITIES</t>
  </si>
  <si>
    <t>GFPROUND</t>
  </si>
  <si>
    <t>GF PUD COMP AID DESIGN</t>
  </si>
  <si>
    <t>GFPUDCAD</t>
  </si>
  <si>
    <t>GF PUD PLANNING + URBAN DE</t>
  </si>
  <si>
    <t>GFPUDPUD</t>
  </si>
  <si>
    <t>GF SUR COMP AID DESIGN</t>
  </si>
  <si>
    <t>GFSURCAD</t>
  </si>
  <si>
    <t>GF SUR SURVEY</t>
  </si>
  <si>
    <t>GFSURSUR</t>
  </si>
  <si>
    <t>GI INV INVESTIGATION &amp; TESTING</t>
  </si>
  <si>
    <t>GIINVINV</t>
  </si>
  <si>
    <t>GV ENG COMP AID DESIGN</t>
  </si>
  <si>
    <t>GVENGCAD</t>
  </si>
  <si>
    <t>GV ENG ENGINEERING</t>
  </si>
  <si>
    <t>GVENGENG</t>
  </si>
  <si>
    <t>GV INF INFRASTRUCTURE</t>
  </si>
  <si>
    <t>GVINFINF</t>
  </si>
  <si>
    <t>GV LAR COMP AID DESIGN</t>
  </si>
  <si>
    <t>GVLARCAD</t>
  </si>
  <si>
    <t>GV LAR LANDSCAPE ARCHITECT</t>
  </si>
  <si>
    <t>GVLARLAR</t>
  </si>
  <si>
    <t>GV PDV PROJECT DEVELOPMENT</t>
  </si>
  <si>
    <t>GVPDVPDV</t>
  </si>
  <si>
    <t>GV PJM PROJECT MANAGEMENT</t>
  </si>
  <si>
    <t>GVPJMPJM</t>
  </si>
  <si>
    <t>GV PRO PAID FEASABILITIES</t>
  </si>
  <si>
    <t>GVPROPRO</t>
  </si>
  <si>
    <t>GV PRO UNPAID FEASABILITIES</t>
  </si>
  <si>
    <t>GVPROUND</t>
  </si>
  <si>
    <t>GV PUD PLANNING + URBAN DE</t>
  </si>
  <si>
    <t>GVPUDPUD</t>
  </si>
  <si>
    <t>GV SUR COMP AID DESIGN</t>
  </si>
  <si>
    <t>GVSURCAD</t>
  </si>
  <si>
    <t>GV SUR SURVEY</t>
  </si>
  <si>
    <t>GVSURSUR</t>
  </si>
  <si>
    <t>HD CAD COMP AID DESIGN</t>
  </si>
  <si>
    <t>HDCADCAD</t>
  </si>
  <si>
    <t>HD CMT CONSTRUCTION MGMT.</t>
  </si>
  <si>
    <t>HDCMTCMT</t>
  </si>
  <si>
    <t>HD DAM DAMS</t>
  </si>
  <si>
    <t>HDDAMDAM</t>
  </si>
  <si>
    <t>HD GLY GEOLOGY</t>
  </si>
  <si>
    <t>HDGLYGLY</t>
  </si>
  <si>
    <t>HD HYD HYDROPOWER</t>
  </si>
  <si>
    <t>HDHYDHYD</t>
  </si>
  <si>
    <t>HD STR STRUCTURES</t>
  </si>
  <si>
    <t>HDSTRSTR</t>
  </si>
  <si>
    <t>HD UGW UNDERGRND WORKS</t>
  </si>
  <si>
    <t>HDUGWUGW</t>
  </si>
  <si>
    <t>HR ENG COMP AID DESIGN</t>
  </si>
  <si>
    <t>HRENGCAD</t>
  </si>
  <si>
    <t>HR ENG ENGINEERING</t>
  </si>
  <si>
    <t>HRENGENG</t>
  </si>
  <si>
    <t>HR INF INFRASTRUCTURE</t>
  </si>
  <si>
    <t>HRINFINF</t>
  </si>
  <si>
    <t>HR LAR COMP AID DESIGN</t>
  </si>
  <si>
    <t>HRLARCAD</t>
  </si>
  <si>
    <t>HR LAR LANDSCAPE ARCHITECT</t>
  </si>
  <si>
    <t>HRLARLAR</t>
  </si>
  <si>
    <t>HR PDV PROJECT DEVELOPMENT</t>
  </si>
  <si>
    <t>HRPDVPDV</t>
  </si>
  <si>
    <t>HR PJM PROJECT MANAGEMENT</t>
  </si>
  <si>
    <t>HRPJMPJM</t>
  </si>
  <si>
    <t>HR PRO PAID FEASABILITIES</t>
  </si>
  <si>
    <t>HRPROPRO</t>
  </si>
  <si>
    <t>HR PRO UNPAID FEASABILITIES</t>
  </si>
  <si>
    <t>HRPROUND</t>
  </si>
  <si>
    <t>HR PUD PLANNING + URBAN DE</t>
  </si>
  <si>
    <t>HRPUDPUD</t>
  </si>
  <si>
    <t>HR SUR COMP AID DESIGN</t>
  </si>
  <si>
    <t>HRSURCAD</t>
  </si>
  <si>
    <t>HR SUR SURVEY</t>
  </si>
  <si>
    <t>HRSURSUR</t>
  </si>
  <si>
    <t>OP OPE OPERATIONS</t>
  </si>
  <si>
    <t>OPOPEOPE</t>
  </si>
  <si>
    <t>PE AMI INDUSTRIAL + GAS</t>
  </si>
  <si>
    <t>PE CAD CAD</t>
  </si>
  <si>
    <t>PE DIS T + D + SUBS</t>
  </si>
  <si>
    <t>PE REE RENEWABLE ENERGY</t>
  </si>
  <si>
    <t>PE SYS SYSTEM STUDIES</t>
  </si>
  <si>
    <t>PE TMG THERMAL GENERATION</t>
  </si>
  <si>
    <t>PE TRN T + D + SUBS</t>
  </si>
  <si>
    <t>PH PHA PORTS + MARINE</t>
  </si>
  <si>
    <t>RE MNR MINING SERVICES</t>
  </si>
  <si>
    <t>REMNRMNR</t>
  </si>
  <si>
    <t>RE OGS OIL AND GAS SERVICES</t>
  </si>
  <si>
    <t>REOGSOGS</t>
  </si>
  <si>
    <t>RH  BRD BRIDGES</t>
  </si>
  <si>
    <t>RH AMM ASSET MAINT MGT</t>
  </si>
  <si>
    <t>RH BRD COMP AID DESIGN</t>
  </si>
  <si>
    <t>RHBRDCAD</t>
  </si>
  <si>
    <t>RH RHD BRIDGES</t>
  </si>
  <si>
    <t>RHRHDBRD</t>
  </si>
  <si>
    <t>RH RHD COMP AID DESIGN</t>
  </si>
  <si>
    <t>RH RHD ROAD HWAY DESIGN</t>
  </si>
  <si>
    <t>RL RWY COMP AID DESIGN</t>
  </si>
  <si>
    <t>RLRWYCAD</t>
  </si>
  <si>
    <t>RL RWY RAILWAYS</t>
  </si>
  <si>
    <t>RL STR STRUCTURES</t>
  </si>
  <si>
    <t>SC SCM SMART CITIES</t>
  </si>
  <si>
    <t>SCSCMSCM</t>
  </si>
  <si>
    <t>SD CBI CAP BLD + INST STRG</t>
  </si>
  <si>
    <t>SDCBICBI</t>
  </si>
  <si>
    <t>SD EDU EDUCATION</t>
  </si>
  <si>
    <t>SDEDUEDU</t>
  </si>
  <si>
    <t>SD GPS GOV. + PUB SEC REF</t>
  </si>
  <si>
    <t>SDGPSGPS</t>
  </si>
  <si>
    <t>SD HEA HEALTH</t>
  </si>
  <si>
    <t>SDHEAHEA</t>
  </si>
  <si>
    <t>SD HRM HRM + TRAINING</t>
  </si>
  <si>
    <t>SDHRMHRM</t>
  </si>
  <si>
    <t>TN TUN TUNNELING</t>
  </si>
  <si>
    <t>TNTUNTUN</t>
  </si>
  <si>
    <t>TP  DPL PROJ DEVELOP + TRANS PLAN</t>
  </si>
  <si>
    <t>TPDPLDPL</t>
  </si>
  <si>
    <t>TP TTS TRAFF AND TPORT STU</t>
  </si>
  <si>
    <t>TPTTSTTS</t>
  </si>
  <si>
    <t>UR DESIGN</t>
  </si>
  <si>
    <t>URDESDES</t>
  </si>
  <si>
    <t>UR ENG COMP AID DESIGN</t>
  </si>
  <si>
    <t>URENGCAD</t>
  </si>
  <si>
    <t>UR ENG ENGINEERING</t>
  </si>
  <si>
    <t>URENGENG</t>
  </si>
  <si>
    <t>UR INF INFRASTRUCTURE</t>
  </si>
  <si>
    <t>URINFINF</t>
  </si>
  <si>
    <t>UR LAR COMP AID DESIGN</t>
  </si>
  <si>
    <t>URLARCAD</t>
  </si>
  <si>
    <t>UR LAR LANDSCAPE ARCHITECT</t>
  </si>
  <si>
    <t>URLARLAR</t>
  </si>
  <si>
    <t>UR PDV PROJECT DEVELOPMENT</t>
  </si>
  <si>
    <t>URPDVPDV</t>
  </si>
  <si>
    <t>UR PJM PROJECT MANAGEMENT</t>
  </si>
  <si>
    <t>URPJMPJM</t>
  </si>
  <si>
    <t>UR PRO PAID FEASABILITIES</t>
  </si>
  <si>
    <t>URPROPRO</t>
  </si>
  <si>
    <t>UR PRO UNPAID FEASABILITIES</t>
  </si>
  <si>
    <t>URPROUND</t>
  </si>
  <si>
    <t>UR PUD PLANNING + URBAN DE</t>
  </si>
  <si>
    <t>URPUDPUD</t>
  </si>
  <si>
    <t>UR SUR COMP AID DESIGN</t>
  </si>
  <si>
    <t>URSURCAD</t>
  </si>
  <si>
    <t>UR SUR SURVEY</t>
  </si>
  <si>
    <t>URSURSUR</t>
  </si>
  <si>
    <t>WI CAD COMP AID DESIGN</t>
  </si>
  <si>
    <t>WICADCAD</t>
  </si>
  <si>
    <t>WI URI COMP AID DESIGN</t>
  </si>
  <si>
    <t>WIURICAD</t>
  </si>
  <si>
    <t>WI URI WATER INFRASTR.</t>
  </si>
  <si>
    <t>WIURIURI</t>
  </si>
  <si>
    <t>WR IRR IRRIGATION</t>
  </si>
  <si>
    <t>WRIRRIRR</t>
  </si>
  <si>
    <t>WR WAR COMP AID DESIGN</t>
  </si>
  <si>
    <t>WRWARCAD</t>
  </si>
  <si>
    <t>WR WAR WATER RESOURCES</t>
  </si>
  <si>
    <t>WRWARWAR</t>
  </si>
  <si>
    <t>WS WAS WASTE</t>
  </si>
  <si>
    <t>WSWASWAS</t>
  </si>
  <si>
    <t>combined</t>
  </si>
  <si>
    <t>Consultancy for “Design, Preparation of Bid Documents &amp; Evaluation of Bids for the Proposed Construction of 400 MLD Capacity Seawater Reverse Osmosis Desalination Plant at Perur along East Coast Road, South of Chennai, Tamil Nadu and Construction Management &amp; Supervision for the Proposed Desalination Plant and its Product Water Conveyance Pipeline from the Plant and upto Porur and all allied works</t>
  </si>
  <si>
    <t>&lt;&lt; to be decided&gt;&gt;</t>
  </si>
  <si>
    <t>Srinivasrao Sunkerla</t>
  </si>
  <si>
    <t>PMC consultancy services - 400 MLD Desalination plant</t>
  </si>
  <si>
    <t>The objectives of the Consulting Services are to achieve efficient and proper preparation and implementation of the Project through: Design works(CP1, CP2 and CP4),  Bid document preparation and Tender assistance (CP1, CP2 and CP4),  Construction supervision including defect notification period (CP1, CP2, CP3 and CP4), Facilitation of implementation of Environmental Management Plan (EMP) and Environmental Monitoring Plan (EMoP) (CP1, CP2, CP3,CP4 and CP5), Capacity development, organizational improvement and public awareness activities.</t>
  </si>
  <si>
    <t>SMEC International - Lead Bidder, SMEC India - JV Member</t>
  </si>
  <si>
    <t>Yes, We might need to take prior approval from client allowing use for marketing purpose</t>
  </si>
  <si>
    <t>Chennai Metropolitan Water Supply &amp; Sewerage Board (CMWSSB)</t>
  </si>
  <si>
    <t xml:space="preserve">No - Research and Devlopment (R&amp;D) </t>
  </si>
  <si>
    <t>Chennai, Tamilnadu; India</t>
  </si>
  <si>
    <t>Includes Design, Tendering, Construction Supervision etc.</t>
  </si>
  <si>
    <t>Likely date to commence</t>
  </si>
  <si>
    <t>JICA</t>
  </si>
  <si>
    <t>CMWSSB</t>
  </si>
  <si>
    <t>India (SAME region)</t>
  </si>
  <si>
    <t>India</t>
  </si>
  <si>
    <t>Letter of Acceptance dated 6th Nov 2019</t>
  </si>
  <si>
    <t>Mentioned under Cost plan</t>
  </si>
  <si>
    <t>Yet to be created after signing the agreement</t>
  </si>
  <si>
    <t>Yes</t>
  </si>
  <si>
    <t>Draft PMP</t>
  </si>
  <si>
    <t>Part of PMP</t>
  </si>
  <si>
    <t>Attached</t>
  </si>
  <si>
    <t>Fees (US$)</t>
  </si>
  <si>
    <t>Fee Revenue (US$)</t>
  </si>
  <si>
    <t>Reimbursable Revenue (US$)</t>
  </si>
  <si>
    <t xml:space="preserve"> = Fees + Disbursements </t>
  </si>
  <si>
    <t>Dr Pararajasegram Dharmabalan</t>
  </si>
  <si>
    <t>Likely date to completion (89 month assignment)</t>
  </si>
  <si>
    <t>Water Supply Engineer</t>
  </si>
  <si>
    <t xml:space="preserve">Shane Farquharson </t>
  </si>
  <si>
    <t>Mechanical Engineer (Desal)</t>
  </si>
  <si>
    <t>Electrical Engineer (Desal)</t>
  </si>
  <si>
    <t>Sergio de Bastos Vilar Magalhaes Paulo</t>
  </si>
  <si>
    <t>Pipeline Engineer</t>
  </si>
  <si>
    <t xml:space="preserve">John Goullee </t>
  </si>
  <si>
    <t>CP3</t>
  </si>
  <si>
    <t>CP4</t>
  </si>
  <si>
    <t>CP5</t>
  </si>
  <si>
    <t>Contract Specialist (Desal)</t>
  </si>
  <si>
    <t>Monitoring and Control Expert (Desal)</t>
  </si>
  <si>
    <t xml:space="preserve">Manikandan Ganesh Shoranur </t>
  </si>
  <si>
    <t>CP1&amp; CP2</t>
  </si>
  <si>
    <t>CP1&amp;CP2</t>
  </si>
  <si>
    <t>Cost</t>
  </si>
  <si>
    <t>Input Months</t>
  </si>
  <si>
    <t>Cost (US$)</t>
  </si>
  <si>
    <t>DESIGN  including Tendering</t>
  </si>
  <si>
    <t>Construction Supervision including DLP</t>
  </si>
  <si>
    <t>Roderick Mackenzie</t>
  </si>
  <si>
    <t>Michael Morillon</t>
  </si>
  <si>
    <t>Cost (INR)</t>
  </si>
  <si>
    <t>Civil and Structure Engineer (Desal)</t>
  </si>
  <si>
    <t>Dr. D. Elancherian</t>
  </si>
  <si>
    <t>Monitoring and Control Expert (Distribution)</t>
  </si>
  <si>
    <t xml:space="preserve">Ashish Gosain </t>
  </si>
  <si>
    <t>Specification Specialist (Desal)</t>
  </si>
  <si>
    <t xml:space="preserve">Shanmuga Nathan J. </t>
  </si>
  <si>
    <t xml:space="preserve">Financial expert </t>
  </si>
  <si>
    <t>Hemanth Chadda</t>
  </si>
  <si>
    <t>Commissioning Engineer</t>
  </si>
  <si>
    <t>Santhosh Kumar</t>
  </si>
  <si>
    <t xml:space="preserve">Social Communication Specialist </t>
  </si>
  <si>
    <t xml:space="preserve">Rajesh Mishra </t>
  </si>
  <si>
    <t>Civil Engineer</t>
  </si>
  <si>
    <t xml:space="preserve">Ramesh Senthil </t>
  </si>
  <si>
    <t xml:space="preserve">Construction Planner Cost Estimator </t>
  </si>
  <si>
    <t xml:space="preserve">Naisa Sreenivasulu Reddy </t>
  </si>
  <si>
    <t>Quantity Surveyor - 1</t>
  </si>
  <si>
    <t>Vinod Chandra K C</t>
  </si>
  <si>
    <t>Secretary</t>
  </si>
  <si>
    <t>TBN</t>
  </si>
  <si>
    <t>Contract management Specialist</t>
  </si>
  <si>
    <t>Geo Technical Engineer</t>
  </si>
  <si>
    <t>Office boy-1</t>
  </si>
  <si>
    <t>Office boy-2</t>
  </si>
  <si>
    <t>Office Manager &amp; Travel &amp; Visa processing officer</t>
  </si>
  <si>
    <t>Accountant</t>
  </si>
  <si>
    <t>SMEC International Pty. Ltd.</t>
  </si>
  <si>
    <t>SMEC (India) Private Limited</t>
  </si>
  <si>
    <t>US$</t>
  </si>
  <si>
    <t>INR</t>
  </si>
  <si>
    <t>OFFICE RENT (REIMBURSABLE) - FIXED</t>
  </si>
  <si>
    <t>OFFICE SUPPLIES, UTILITIES &amp; COMMUNICATION (REIMBURSABLE) - FIXED</t>
  </si>
  <si>
    <t>OFFICE FURNITURE &amp; EQUIPMENT (REIMBURSABLE)</t>
  </si>
  <si>
    <t>REPORTS &amp; DOCUMENT PRINTING - FIXED</t>
  </si>
  <si>
    <t xml:space="preserve">SURVEYS &amp; INVESTIGATIONS </t>
  </si>
  <si>
    <t>PER-DIEM ALLOWANCES-FIXED</t>
  </si>
  <si>
    <t>INTERNATIONAL AIRFARES (US$)</t>
  </si>
  <si>
    <t>TRANSPORT</t>
  </si>
  <si>
    <t>LOCAL AIR TRAVEL</t>
  </si>
  <si>
    <t>Reimbursable</t>
  </si>
  <si>
    <t>SMEC India</t>
  </si>
  <si>
    <t>TOTAL</t>
  </si>
  <si>
    <t>SMEC International (US$)</t>
  </si>
  <si>
    <t>CP1 Desalination Plant and CP2 Pumping Stations and Reservoirs</t>
  </si>
  <si>
    <t>Approx. AUD</t>
  </si>
  <si>
    <t>Construction Supervision +DLP</t>
  </si>
  <si>
    <t>Design + Tendering</t>
  </si>
  <si>
    <t>Total Months</t>
  </si>
  <si>
    <t>Input in CP1&amp;CP2</t>
  </si>
  <si>
    <t>Input in CP1 &amp; CP2</t>
  </si>
  <si>
    <t>SMEC Intl (US$)</t>
  </si>
  <si>
    <t>SMEC India (US$)</t>
  </si>
  <si>
    <t>SMEC India (INR)</t>
  </si>
  <si>
    <t>Input in CP3</t>
  </si>
  <si>
    <t>Input in CP4</t>
  </si>
  <si>
    <t>Input in CP5</t>
  </si>
  <si>
    <t>CS</t>
  </si>
  <si>
    <t>CP1 &amp; CP2</t>
  </si>
  <si>
    <t xml:space="preserve">Total Billing </t>
  </si>
  <si>
    <t xml:space="preserve"> DESIGN  including Tendering (Input months)</t>
  </si>
  <si>
    <t>Biiling Rate</t>
  </si>
  <si>
    <t>USD</t>
  </si>
  <si>
    <t xml:space="preserve">Sethuraman </t>
  </si>
  <si>
    <t>Cost Check</t>
  </si>
  <si>
    <t xml:space="preserve">Billing Rate </t>
  </si>
  <si>
    <t>(US$)</t>
  </si>
  <si>
    <t>(INR)</t>
  </si>
  <si>
    <t xml:space="preserve">Cost Check </t>
  </si>
  <si>
    <t>0442845130015, Mobile : 8144930989</t>
  </si>
  <si>
    <t>No.1 Pumping Station Road, Chintadripet, Chennai-600002</t>
  </si>
  <si>
    <t>sedesalwing@gmail.com</t>
  </si>
  <si>
    <t>Er. P. Rajaram, Superitending Engineer (Desal), CMWSSB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</si>
</sst>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 #,##0_ ;_ * \-#,##0_ ;_ * &quot;-&quot;??_ ;_ @_ "/>
    <numFmt numFmtId="165" formatCode="_(* #,##0_);_(* \(#,##0\);_(* &quot;-&quot;??_);_(@_)"/>
  </numFmts>
  <fonts count="24" x14ac:knownFonts="1">
    <font>
      <sz val="11"/>
      <color theme="1"/>
      <name val="Calibri"/>
      <family val="2"/>
      <scheme val="minor"/>
    </font>
    <font>
      <sz val="7.5"/>
      <name val="Verdana"/>
      <family val="2"/>
    </font>
    <font>
      <sz val="11"/>
      <color theme="1"/>
      <name val="Calibri"/>
      <family val="2"/>
      <scheme val="minor"/>
    </font>
    <font>
      <sz val="11"/>
      <color rgb="FF000000"/>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i/>
      <sz val="12"/>
      <color theme="1"/>
      <name val="Calibri"/>
      <family val="2"/>
      <scheme val="minor"/>
    </font>
    <font>
      <i/>
      <sz val="12"/>
      <color theme="1"/>
      <name val="Calibri"/>
      <family val="2"/>
      <scheme val="minor"/>
    </font>
    <font>
      <b/>
      <sz val="11"/>
      <color theme="9"/>
      <name val="Calibri"/>
      <family val="2"/>
      <scheme val="minor"/>
    </font>
    <font>
      <i/>
      <sz val="10"/>
      <color rgb="FFFF0000"/>
      <name val="Calibri"/>
      <family val="2"/>
      <scheme val="minor"/>
    </font>
    <font>
      <b/>
      <sz val="10"/>
      <color theme="1"/>
      <name val="Calibri"/>
      <family val="2"/>
      <scheme val="minor"/>
    </font>
    <font>
      <sz val="10"/>
      <color rgb="FFFF0000"/>
      <name val="Calibri"/>
      <family val="2"/>
      <scheme val="minor"/>
    </font>
    <font>
      <b/>
      <sz val="11"/>
      <color theme="1"/>
      <name val="Calibri"/>
      <family val="2"/>
      <scheme val="minor"/>
    </font>
    <font>
      <sz val="8"/>
      <color theme="1"/>
      <name val="Tahoma"/>
      <family val="2"/>
    </font>
    <font>
      <u/>
      <sz val="11"/>
      <color theme="10"/>
      <name val="Calibri"/>
      <family val="2"/>
      <scheme val="minor"/>
    </font>
    <font>
      <u/>
      <sz val="12"/>
      <color theme="10"/>
      <name val="Calibri"/>
      <family val="2"/>
      <scheme val="minor"/>
    </font>
    <font>
      <sz val="12"/>
      <name val="Calibri"/>
      <family val="2"/>
      <scheme val="minor"/>
    </font>
    <font>
      <sz val="11"/>
      <name val="Calibri"/>
      <family val="2"/>
      <scheme val="minor"/>
    </font>
    <font>
      <sz val="12"/>
      <color rgb="FF000000"/>
      <name val="Calibri"/>
      <family val="2"/>
      <scheme val="minor"/>
    </font>
    <font>
      <sz val="10"/>
      <name val="Arial"/>
      <family val="2"/>
    </font>
    <font>
      <sz val="9"/>
      <color theme="1"/>
      <name val="Calibri"/>
      <family val="2"/>
      <scheme val="minor"/>
    </font>
    <font>
      <sz val="16"/>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DE9D9"/>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3" tint="0.59999389629810485"/>
        <bgColor indexed="64"/>
      </patternFill>
    </fill>
  </fills>
  <borders count="33">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medium">
        <color rgb="FFE36C0A"/>
      </left>
      <right style="medium">
        <color rgb="FFE36C0A"/>
      </right>
      <top style="medium">
        <color rgb="FFE36C0A"/>
      </top>
      <bottom style="medium">
        <color rgb="FFE36C0A"/>
      </bottom>
      <diagonal/>
    </border>
    <border>
      <left style="medium">
        <color rgb="FFE36C0A"/>
      </left>
      <right style="medium">
        <color rgb="FFE36C0A"/>
      </right>
      <top/>
      <bottom style="medium">
        <color rgb="FFE36C0A"/>
      </bottom>
      <diagonal/>
    </border>
    <border>
      <left/>
      <right style="medium">
        <color rgb="FFE36C0A"/>
      </right>
      <top/>
      <bottom style="medium">
        <color rgb="FFE36C0A"/>
      </bottom>
      <diagonal/>
    </border>
    <border>
      <left style="dotted">
        <color indexed="64"/>
      </left>
      <right/>
      <top/>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dotted">
        <color indexed="64"/>
      </right>
      <top style="dotted">
        <color indexed="64"/>
      </top>
      <bottom style="thin">
        <color indexed="64"/>
      </bottom>
      <diagonal/>
    </border>
    <border>
      <left style="dotted">
        <color indexed="64"/>
      </left>
      <right style="medium">
        <color indexed="64"/>
      </right>
      <top style="dotted">
        <color indexed="64"/>
      </top>
      <bottom style="thin">
        <color indexed="64"/>
      </bottom>
      <diagonal/>
    </border>
    <border>
      <left style="medium">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rgb="FFE36C0A"/>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medium">
        <color rgb="FFE36C0A"/>
      </left>
      <right/>
      <top/>
      <bottom style="medium">
        <color rgb="FFE36C0A"/>
      </bottom>
      <diagonal/>
    </border>
  </borders>
  <cellStyleXfs count="5">
    <xf numFmtId="0" fontId="0" fillId="0" borderId="0"/>
    <xf numFmtId="9" fontId="2" fillId="0" borderId="0" applyFont="0" applyFill="0" applyBorder="0" applyAlignment="0" applyProtection="0"/>
    <xf numFmtId="0" fontId="16" fillId="0" borderId="0" applyNumberFormat="0" applyFill="0" applyBorder="0" applyAlignment="0" applyProtection="0"/>
    <xf numFmtId="0" fontId="21" fillId="0" borderId="0"/>
    <xf numFmtId="43" fontId="2" fillId="0" borderId="0" applyFont="0" applyFill="0" applyBorder="0" applyAlignment="0" applyProtection="0"/>
  </cellStyleXfs>
  <cellXfs count="155">
    <xf numFmtId="0" fontId="0" fillId="0" borderId="0" xfId="0"/>
    <xf numFmtId="0" fontId="0" fillId="2" borderId="0" xfId="0" applyFill="1"/>
    <xf numFmtId="0" fontId="0" fillId="0" borderId="0" xfId="0" applyBorder="1"/>
    <xf numFmtId="0" fontId="1" fillId="0" borderId="0" xfId="0" applyFont="1" applyFill="1" applyBorder="1" applyAlignment="1">
      <alignment vertical="center" wrapText="1"/>
    </xf>
    <xf numFmtId="0" fontId="3" fillId="0" borderId="0" xfId="0" applyFont="1"/>
    <xf numFmtId="0" fontId="6" fillId="0" borderId="1" xfId="0" applyFont="1" applyBorder="1" applyAlignment="1">
      <alignment wrapText="1"/>
    </xf>
    <xf numFmtId="9" fontId="6" fillId="0" borderId="1" xfId="1" applyFont="1" applyBorder="1" applyAlignment="1">
      <alignment horizontal="left" wrapText="1"/>
    </xf>
    <xf numFmtId="0" fontId="11" fillId="0" borderId="1" xfId="0" applyFont="1" applyBorder="1" applyAlignment="1">
      <alignment wrapText="1"/>
    </xf>
    <xf numFmtId="0" fontId="12" fillId="5" borderId="4" xfId="0" applyFont="1" applyFill="1" applyBorder="1" applyAlignment="1">
      <alignment vertical="center" wrapText="1"/>
    </xf>
    <xf numFmtId="0" fontId="7" fillId="0" borderId="6" xfId="0" applyFont="1" applyBorder="1" applyAlignment="1">
      <alignment vertical="center" wrapText="1"/>
    </xf>
    <xf numFmtId="0" fontId="4" fillId="0" borderId="0" xfId="0" applyFont="1"/>
    <xf numFmtId="0" fontId="12" fillId="5" borderId="5" xfId="0" applyFont="1" applyFill="1" applyBorder="1" applyAlignment="1">
      <alignment vertical="center" wrapText="1"/>
    </xf>
    <xf numFmtId="0" fontId="12" fillId="5" borderId="6" xfId="0" applyFont="1" applyFill="1" applyBorder="1" applyAlignment="1">
      <alignment vertical="center" wrapText="1"/>
    </xf>
    <xf numFmtId="17" fontId="12" fillId="5" borderId="4" xfId="0" applyNumberFormat="1" applyFont="1" applyFill="1" applyBorder="1" applyAlignment="1">
      <alignment vertical="center" wrapText="1"/>
    </xf>
    <xf numFmtId="0" fontId="0" fillId="0" borderId="4" xfId="0" applyBorder="1"/>
    <xf numFmtId="0" fontId="5" fillId="2" borderId="0" xfId="0" applyFont="1" applyFill="1"/>
    <xf numFmtId="0" fontId="14" fillId="0" borderId="9" xfId="0" applyFont="1" applyBorder="1"/>
    <xf numFmtId="0" fontId="14" fillId="0" borderId="10" xfId="0" applyFont="1" applyBorder="1"/>
    <xf numFmtId="0" fontId="0" fillId="0" borderId="0" xfId="0" applyAlignment="1">
      <alignment horizontal="center"/>
    </xf>
    <xf numFmtId="0" fontId="0" fillId="0" borderId="8" xfId="0" applyBorder="1" applyAlignment="1">
      <alignment horizontal="left"/>
    </xf>
    <xf numFmtId="0" fontId="0" fillId="0" borderId="0" xfId="0" applyAlignment="1">
      <alignment horizontal="left"/>
    </xf>
    <xf numFmtId="0" fontId="0" fillId="0" borderId="0" xfId="0" quotePrefix="1"/>
    <xf numFmtId="0" fontId="14" fillId="0" borderId="11" xfId="0" applyFont="1" applyBorder="1"/>
    <xf numFmtId="0" fontId="15"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10" fillId="0" borderId="15" xfId="0" applyFont="1" applyBorder="1" applyAlignment="1">
      <alignment horizontal="right"/>
    </xf>
    <xf numFmtId="0" fontId="4" fillId="0" borderId="17" xfId="0" applyFont="1" applyBorder="1" applyAlignment="1">
      <alignment horizontal="center" wrapText="1"/>
    </xf>
    <xf numFmtId="0" fontId="6" fillId="0" borderId="16" xfId="0" applyFont="1" applyBorder="1" applyAlignment="1">
      <alignment wrapText="1"/>
    </xf>
    <xf numFmtId="0" fontId="6" fillId="0" borderId="17" xfId="0" applyFont="1" applyBorder="1" applyAlignment="1">
      <alignment vertical="center" wrapText="1"/>
    </xf>
    <xf numFmtId="0" fontId="6" fillId="0" borderId="17" xfId="0" applyFont="1" applyBorder="1" applyAlignment="1">
      <alignment wrapText="1"/>
    </xf>
    <xf numFmtId="0" fontId="5" fillId="0" borderId="16" xfId="0" applyFont="1" applyBorder="1" applyAlignment="1">
      <alignment wrapText="1"/>
    </xf>
    <xf numFmtId="0" fontId="8" fillId="0" borderId="17" xfId="0" applyFont="1" applyBorder="1" applyAlignment="1">
      <alignment wrapText="1"/>
    </xf>
    <xf numFmtId="0" fontId="5" fillId="0" borderId="17" xfId="0" applyFont="1" applyBorder="1" applyAlignment="1">
      <alignment wrapText="1"/>
    </xf>
    <xf numFmtId="0" fontId="9" fillId="0" borderId="17" xfId="0" applyFont="1" applyBorder="1" applyAlignment="1">
      <alignment wrapText="1"/>
    </xf>
    <xf numFmtId="0" fontId="5" fillId="0" borderId="24" xfId="0" applyFont="1" applyBorder="1" applyAlignment="1">
      <alignment horizontal="left" vertical="top" wrapText="1"/>
    </xf>
    <xf numFmtId="0" fontId="9" fillId="0" borderId="25" xfId="0" applyFont="1" applyBorder="1" applyAlignment="1">
      <alignment horizontal="left" vertical="top" wrapText="1"/>
    </xf>
    <xf numFmtId="0" fontId="6" fillId="0" borderId="16" xfId="0" applyFont="1" applyBorder="1" applyAlignment="1">
      <alignment vertical="center" wrapText="1"/>
    </xf>
    <xf numFmtId="0" fontId="17" fillId="0" borderId="16" xfId="2" applyFont="1" applyBorder="1" applyAlignment="1">
      <alignment vertical="center" wrapText="1"/>
    </xf>
    <xf numFmtId="0" fontId="6" fillId="3" borderId="17" xfId="0" applyFont="1" applyFill="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horizontal="center" vertical="center" wrapText="1"/>
    </xf>
    <xf numFmtId="0" fontId="11" fillId="0" borderId="16" xfId="0" applyFont="1" applyBorder="1" applyAlignment="1">
      <alignment vertical="center" wrapText="1"/>
    </xf>
    <xf numFmtId="0" fontId="13" fillId="0" borderId="16" xfId="0" applyFont="1" applyBorder="1" applyAlignment="1">
      <alignment vertical="center" wrapText="1"/>
    </xf>
    <xf numFmtId="0" fontId="13" fillId="0" borderId="18" xfId="0" applyFont="1" applyBorder="1" applyAlignment="1">
      <alignment vertical="center" wrapText="1"/>
    </xf>
    <xf numFmtId="0" fontId="13" fillId="0" borderId="20" xfId="0" applyFont="1" applyBorder="1" applyAlignment="1">
      <alignment vertical="center" wrapText="1"/>
    </xf>
    <xf numFmtId="0" fontId="6" fillId="0" borderId="22" xfId="0" applyFont="1" applyBorder="1" applyAlignment="1">
      <alignment vertical="center" wrapText="1"/>
    </xf>
    <xf numFmtId="0" fontId="6" fillId="3" borderId="23" xfId="0" applyFont="1" applyFill="1" applyBorder="1" applyAlignment="1">
      <alignment vertical="center" wrapText="1"/>
    </xf>
    <xf numFmtId="0" fontId="5" fillId="0" borderId="16" xfId="0" applyFont="1" applyBorder="1" applyAlignment="1">
      <alignment vertical="center" wrapText="1"/>
    </xf>
    <xf numFmtId="0" fontId="6" fillId="0" borderId="14" xfId="0" applyFont="1" applyBorder="1" applyAlignment="1">
      <alignment vertical="center" wrapText="1"/>
    </xf>
    <xf numFmtId="0" fontId="5" fillId="0" borderId="17"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1" xfId="0" applyFont="1" applyBorder="1" applyAlignment="1">
      <alignment horizontal="center" vertical="center" wrapText="1"/>
    </xf>
    <xf numFmtId="0" fontId="6" fillId="0" borderId="19" xfId="0" applyFont="1" applyBorder="1" applyAlignment="1">
      <alignment horizontal="left" vertical="center" wrapText="1"/>
    </xf>
    <xf numFmtId="0" fontId="6" fillId="0" borderId="17" xfId="0" applyFont="1" applyBorder="1" applyAlignment="1">
      <alignment horizontal="left" vertical="center" wrapText="1"/>
    </xf>
    <xf numFmtId="0" fontId="6" fillId="3" borderId="17" xfId="0" applyFont="1" applyFill="1" applyBorder="1" applyAlignment="1">
      <alignment horizontal="left" vertical="center" wrapText="1"/>
    </xf>
    <xf numFmtId="0" fontId="6" fillId="4" borderId="17" xfId="0" applyFont="1" applyFill="1" applyBorder="1" applyAlignment="1" applyProtection="1">
      <alignment horizontal="left" vertical="center" wrapText="1"/>
      <protection hidden="1"/>
    </xf>
    <xf numFmtId="0" fontId="6" fillId="0" borderId="16" xfId="0" applyFont="1" applyBorder="1" applyAlignment="1">
      <alignment horizontal="left" vertical="center" wrapText="1"/>
    </xf>
    <xf numFmtId="0" fontId="17" fillId="0" borderId="16" xfId="2" applyFont="1" applyBorder="1" applyAlignment="1">
      <alignment horizontal="left" vertical="center" wrapText="1"/>
    </xf>
    <xf numFmtId="0" fontId="0" fillId="0" borderId="8" xfId="0" applyFill="1" applyBorder="1" applyAlignment="1">
      <alignment horizontal="left"/>
    </xf>
    <xf numFmtId="0" fontId="19" fillId="0" borderId="8" xfId="0" applyFont="1" applyBorder="1" applyAlignment="1">
      <alignment horizontal="left"/>
    </xf>
    <xf numFmtId="0" fontId="19" fillId="0" borderId="8" xfId="0" applyFont="1" applyFill="1" applyBorder="1" applyAlignment="1">
      <alignment horizontal="left"/>
    </xf>
    <xf numFmtId="0" fontId="7" fillId="0" borderId="5" xfId="0" applyFont="1" applyBorder="1" applyAlignment="1">
      <alignment vertical="center" wrapText="1"/>
    </xf>
    <xf numFmtId="0" fontId="7" fillId="0" borderId="5" xfId="0" applyFont="1" applyBorder="1" applyAlignment="1">
      <alignment vertical="center" wrapText="1"/>
    </xf>
    <xf numFmtId="0" fontId="6" fillId="2" borderId="19" xfId="0" applyFont="1" applyFill="1" applyBorder="1" applyAlignment="1">
      <alignment horizontal="left" vertical="center" wrapText="1"/>
    </xf>
    <xf numFmtId="0" fontId="20" fillId="0" borderId="0" xfId="0" applyFont="1"/>
    <xf numFmtId="14" fontId="6" fillId="0" borderId="17" xfId="0" applyNumberFormat="1" applyFont="1" applyFill="1" applyBorder="1" applyAlignment="1">
      <alignment horizontal="left" vertical="center" wrapText="1"/>
    </xf>
    <xf numFmtId="3" fontId="5" fillId="0" borderId="17" xfId="0" applyNumberFormat="1" applyFont="1" applyBorder="1" applyAlignment="1">
      <alignment vertical="center" wrapText="1"/>
    </xf>
    <xf numFmtId="0" fontId="14" fillId="6" borderId="0" xfId="0" applyFont="1" applyFill="1" applyAlignment="1">
      <alignment vertical="center"/>
    </xf>
    <xf numFmtId="0" fontId="0" fillId="6" borderId="0" xfId="0" applyFill="1"/>
    <xf numFmtId="0" fontId="0" fillId="7" borderId="0" xfId="0" applyFill="1"/>
    <xf numFmtId="0" fontId="0" fillId="6" borderId="27" xfId="0" applyFill="1" applyBorder="1"/>
    <xf numFmtId="0" fontId="0" fillId="0" borderId="27" xfId="0" applyBorder="1"/>
    <xf numFmtId="0" fontId="0" fillId="9" borderId="27" xfId="0" applyFill="1" applyBorder="1" applyAlignment="1">
      <alignment horizontal="center"/>
    </xf>
    <xf numFmtId="164" fontId="21" fillId="0" borderId="27" xfId="3" applyNumberFormat="1" applyBorder="1"/>
    <xf numFmtId="0" fontId="14" fillId="9" borderId="27" xfId="0" applyFont="1" applyFill="1" applyBorder="1"/>
    <xf numFmtId="0" fontId="14" fillId="8" borderId="27" xfId="0" applyFont="1" applyFill="1" applyBorder="1"/>
    <xf numFmtId="0" fontId="0" fillId="9" borderId="0" xfId="0" applyFill="1" applyAlignment="1">
      <alignment horizontal="center"/>
    </xf>
    <xf numFmtId="164" fontId="21" fillId="0" borderId="30" xfId="3" applyNumberFormat="1" applyBorder="1"/>
    <xf numFmtId="0" fontId="0" fillId="6" borderId="0" xfId="0" applyFill="1" applyBorder="1"/>
    <xf numFmtId="0" fontId="0" fillId="0" borderId="0" xfId="0" applyFill="1"/>
    <xf numFmtId="1" fontId="0" fillId="6" borderId="27" xfId="0" applyNumberFormat="1" applyFill="1" applyBorder="1"/>
    <xf numFmtId="0" fontId="0" fillId="2" borderId="27" xfId="0" applyFill="1" applyBorder="1"/>
    <xf numFmtId="164" fontId="0" fillId="6" borderId="27" xfId="0" applyNumberFormat="1" applyFill="1" applyBorder="1"/>
    <xf numFmtId="0" fontId="21" fillId="2" borderId="27" xfId="3" applyFill="1" applyBorder="1"/>
    <xf numFmtId="0" fontId="0" fillId="6" borderId="28" xfId="0" applyFill="1" applyBorder="1"/>
    <xf numFmtId="164" fontId="14" fillId="9" borderId="28" xfId="0" applyNumberFormat="1" applyFont="1" applyFill="1" applyBorder="1"/>
    <xf numFmtId="0" fontId="14" fillId="9" borderId="28" xfId="0" applyFont="1" applyFill="1" applyBorder="1"/>
    <xf numFmtId="0" fontId="14" fillId="8" borderId="28" xfId="0" applyFont="1" applyFill="1" applyBorder="1"/>
    <xf numFmtId="0" fontId="11" fillId="0" borderId="0" xfId="0" applyFont="1" applyBorder="1" applyAlignment="1">
      <alignment wrapText="1"/>
    </xf>
    <xf numFmtId="0" fontId="11" fillId="0" borderId="2" xfId="0" applyFont="1" applyBorder="1" applyAlignment="1">
      <alignment wrapText="1"/>
    </xf>
    <xf numFmtId="0" fontId="12" fillId="0" borderId="26" xfId="0" applyFont="1" applyBorder="1" applyAlignment="1">
      <alignment vertical="center" wrapText="1"/>
    </xf>
    <xf numFmtId="0" fontId="22" fillId="0" borderId="32" xfId="0" applyFont="1" applyBorder="1" applyAlignment="1">
      <alignment vertical="center" wrapText="1"/>
    </xf>
    <xf numFmtId="0" fontId="5" fillId="5" borderId="26" xfId="0" applyFont="1" applyFill="1" applyBorder="1" applyAlignment="1">
      <alignment vertical="center" wrapText="1"/>
    </xf>
    <xf numFmtId="0" fontId="6" fillId="5" borderId="32" xfId="0" applyFont="1" applyFill="1" applyBorder="1" applyAlignment="1">
      <alignment vertical="center" wrapText="1"/>
    </xf>
    <xf numFmtId="0" fontId="5" fillId="0" borderId="27" xfId="0" applyFont="1" applyBorder="1" applyAlignment="1">
      <alignment horizontal="right" wrapText="1"/>
    </xf>
    <xf numFmtId="0" fontId="0" fillId="7" borderId="27" xfId="0" applyFill="1" applyBorder="1"/>
    <xf numFmtId="3" fontId="7" fillId="0" borderId="27" xfId="0" applyNumberFormat="1" applyFont="1" applyBorder="1" applyAlignment="1">
      <alignment vertical="center" wrapText="1"/>
    </xf>
    <xf numFmtId="0" fontId="7" fillId="0" borderId="27" xfId="0" applyFont="1" applyBorder="1" applyAlignment="1">
      <alignment vertical="center" wrapText="1"/>
    </xf>
    <xf numFmtId="3" fontId="7" fillId="0" borderId="27" xfId="0" applyNumberFormat="1" applyFont="1" applyBorder="1" applyAlignment="1">
      <alignment horizontal="right" vertical="center" wrapText="1"/>
    </xf>
    <xf numFmtId="165" fontId="0" fillId="7" borderId="27" xfId="4" applyNumberFormat="1" applyFont="1" applyFill="1" applyBorder="1"/>
    <xf numFmtId="164" fontId="0" fillId="0" borderId="27" xfId="4" applyNumberFormat="1" applyFont="1" applyBorder="1"/>
    <xf numFmtId="0" fontId="5" fillId="0" borderId="17" xfId="0" applyFont="1" applyBorder="1" applyAlignment="1">
      <alignment horizontal="right" vertical="center" wrapText="1"/>
    </xf>
    <xf numFmtId="0" fontId="5" fillId="0" borderId="17" xfId="0" applyFont="1" applyBorder="1" applyAlignment="1">
      <alignment horizontal="right" wrapText="1"/>
    </xf>
    <xf numFmtId="0" fontId="14" fillId="0" borderId="0" xfId="0" applyFont="1"/>
    <xf numFmtId="3" fontId="0" fillId="0" borderId="0" xfId="0" applyNumberFormat="1"/>
    <xf numFmtId="0" fontId="0" fillId="14" borderId="27" xfId="0" applyFill="1" applyBorder="1"/>
    <xf numFmtId="0" fontId="0" fillId="12" borderId="27" xfId="0" applyFill="1" applyBorder="1"/>
    <xf numFmtId="164" fontId="21" fillId="0" borderId="0" xfId="3" applyNumberFormat="1" applyBorder="1"/>
    <xf numFmtId="164" fontId="0" fillId="14" borderId="27" xfId="0" applyNumberFormat="1" applyFill="1" applyBorder="1"/>
    <xf numFmtId="164" fontId="0" fillId="0" borderId="0" xfId="0" applyNumberFormat="1"/>
    <xf numFmtId="0" fontId="23" fillId="0" borderId="0" xfId="0" applyFont="1"/>
    <xf numFmtId="0" fontId="0" fillId="15" borderId="27" xfId="0" applyFill="1" applyBorder="1"/>
    <xf numFmtId="0" fontId="0" fillId="16" borderId="27" xfId="0" applyFill="1" applyBorder="1"/>
    <xf numFmtId="0" fontId="0" fillId="10" borderId="27" xfId="0" applyFill="1" applyBorder="1"/>
    <xf numFmtId="0" fontId="0" fillId="13" borderId="27" xfId="0" applyFill="1" applyBorder="1"/>
    <xf numFmtId="0" fontId="0" fillId="15" borderId="27" xfId="0" applyFill="1" applyBorder="1" applyAlignment="1">
      <alignment horizontal="right"/>
    </xf>
    <xf numFmtId="0" fontId="0" fillId="15" borderId="27" xfId="0" applyFill="1" applyBorder="1" applyAlignment="1">
      <alignment horizontal="center"/>
    </xf>
    <xf numFmtId="0" fontId="0" fillId="16" borderId="27" xfId="0" applyFill="1" applyBorder="1" applyAlignment="1">
      <alignment horizontal="center"/>
    </xf>
    <xf numFmtId="0" fontId="0" fillId="10" borderId="27" xfId="0" applyFill="1" applyBorder="1" applyAlignment="1">
      <alignment horizontal="center"/>
    </xf>
    <xf numFmtId="0" fontId="0" fillId="13" borderId="27" xfId="0" applyFill="1" applyBorder="1" applyAlignment="1">
      <alignment horizontal="center"/>
    </xf>
    <xf numFmtId="165" fontId="0" fillId="7" borderId="0" xfId="4" applyNumberFormat="1" applyFont="1" applyFill="1"/>
    <xf numFmtId="0" fontId="0" fillId="0" borderId="0" xfId="0" applyFill="1" applyAlignment="1"/>
    <xf numFmtId="0" fontId="0" fillId="6" borderId="27" xfId="0" applyFill="1" applyBorder="1" applyAlignment="1"/>
    <xf numFmtId="0" fontId="0" fillId="0" borderId="0" xfId="0" applyFont="1"/>
    <xf numFmtId="0" fontId="0" fillId="0" borderId="0" xfId="0" applyFont="1" applyAlignment="1">
      <alignment horizontal="left"/>
    </xf>
    <xf numFmtId="0" fontId="0" fillId="0" borderId="28" xfId="0" applyBorder="1" applyAlignment="1"/>
    <xf numFmtId="164" fontId="0" fillId="0" borderId="28" xfId="0" applyNumberFormat="1" applyBorder="1" applyAlignment="1"/>
    <xf numFmtId="0" fontId="16" fillId="0" borderId="17" xfId="2" applyBorder="1" applyAlignment="1">
      <alignment horizontal="left" vertical="center" wrapText="1"/>
    </xf>
    <xf numFmtId="0" fontId="12" fillId="5" borderId="26"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3" fontId="5" fillId="5" borderId="27" xfId="0" applyNumberFormat="1" applyFont="1" applyFill="1" applyBorder="1" applyAlignment="1">
      <alignment vertical="center" wrapText="1"/>
    </xf>
    <xf numFmtId="0" fontId="5" fillId="5" borderId="27" xfId="0" applyFont="1" applyFill="1" applyBorder="1" applyAlignment="1">
      <alignment vertical="center" wrapText="1"/>
    </xf>
    <xf numFmtId="0" fontId="8" fillId="0" borderId="7" xfId="0" applyFont="1" applyBorder="1" applyAlignment="1">
      <alignment horizontal="left" vertical="center" wrapText="1"/>
    </xf>
    <xf numFmtId="0" fontId="8" fillId="0" borderId="0" xfId="0" applyFont="1" applyBorder="1" applyAlignment="1">
      <alignment horizontal="left" vertical="center" wrapText="1"/>
    </xf>
    <xf numFmtId="0" fontId="0" fillId="9" borderId="27" xfId="0" applyFill="1" applyBorder="1" applyAlignment="1">
      <alignment horizontal="center"/>
    </xf>
    <xf numFmtId="0" fontId="0" fillId="8" borderId="27" xfId="0" applyFill="1" applyBorder="1" applyAlignment="1">
      <alignment horizontal="center"/>
    </xf>
    <xf numFmtId="0" fontId="0" fillId="8" borderId="27" xfId="0" applyFill="1" applyBorder="1" applyAlignment="1">
      <alignment horizontal="center" vertical="center"/>
    </xf>
    <xf numFmtId="0" fontId="0" fillId="0" borderId="27" xfId="0" applyBorder="1" applyAlignment="1">
      <alignment horizontal="center" vertical="center" wrapText="1"/>
    </xf>
    <xf numFmtId="0" fontId="0" fillId="0" borderId="29" xfId="0" applyBorder="1" applyAlignment="1">
      <alignment horizontal="center" wrapText="1"/>
    </xf>
    <xf numFmtId="0" fontId="0" fillId="0" borderId="28" xfId="0" applyBorder="1" applyAlignment="1">
      <alignment horizontal="center" wrapText="1"/>
    </xf>
    <xf numFmtId="0" fontId="0" fillId="0" borderId="0" xfId="0" applyAlignment="1">
      <alignment horizontal="center"/>
    </xf>
    <xf numFmtId="0" fontId="0" fillId="0" borderId="0" xfId="0" applyAlignment="1">
      <alignment horizontal="center" vertical="center" wrapText="1"/>
    </xf>
    <xf numFmtId="0" fontId="0" fillId="0" borderId="31" xfId="0" applyBorder="1" applyAlignment="1">
      <alignment horizontal="center"/>
    </xf>
    <xf numFmtId="164" fontId="21" fillId="0" borderId="29" xfId="3" applyNumberFormat="1" applyBorder="1" applyAlignment="1">
      <alignment horizontal="center"/>
    </xf>
    <xf numFmtId="164" fontId="21" fillId="0" borderId="28" xfId="3" applyNumberFormat="1" applyBorder="1" applyAlignment="1">
      <alignment horizontal="center"/>
    </xf>
    <xf numFmtId="0" fontId="0" fillId="9" borderId="0" xfId="0" applyFill="1" applyAlignment="1">
      <alignment horizontal="center"/>
    </xf>
    <xf numFmtId="0" fontId="0" fillId="8" borderId="0" xfId="0" applyFill="1" applyAlignment="1">
      <alignment horizontal="center"/>
    </xf>
    <xf numFmtId="0" fontId="0" fillId="8" borderId="0" xfId="0" applyFill="1" applyAlignment="1">
      <alignment horizontal="center" vertical="center" wrapText="1"/>
    </xf>
    <xf numFmtId="0" fontId="14" fillId="11" borderId="0" xfId="0" applyFont="1" applyFill="1" applyAlignment="1">
      <alignment horizontal="center"/>
    </xf>
    <xf numFmtId="0" fontId="0" fillId="14" borderId="0" xfId="0" applyFill="1" applyAlignment="1">
      <alignment horizontal="center"/>
    </xf>
  </cellXfs>
  <cellStyles count="5">
    <cellStyle name="Comma" xfId="4" builtinId="3"/>
    <cellStyle name="Hyperlink" xfId="2" builtinId="8"/>
    <cellStyle name="Normal" xfId="0" builtinId="0"/>
    <cellStyle name="Normal 2" xfId="3" xr:uid="{00000000-0005-0000-0000-000003000000}"/>
    <cellStyle name="Percent" xfId="1" builtin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419101</xdr:colOff>
      <xdr:row>26</xdr:row>
      <xdr:rowOff>689066</xdr:rowOff>
    </xdr:from>
    <xdr:to>
      <xdr:col>1</xdr:col>
      <xdr:colOff>3510642</xdr:colOff>
      <xdr:row>26</xdr:row>
      <xdr:rowOff>1102180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759530" y="8948602"/>
          <a:ext cx="3091541" cy="413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200"/>
        </a:p>
      </xdr:txBody>
    </xdr:sp>
    <xdr:clientData/>
  </xdr:twoCellAnchor>
  <xdr:twoCellAnchor editAs="oneCell">
    <xdr:from>
      <xdr:col>0</xdr:col>
      <xdr:colOff>22860</xdr:colOff>
      <xdr:row>0</xdr:row>
      <xdr:rowOff>40005</xdr:rowOff>
    </xdr:from>
    <xdr:to>
      <xdr:col>1</xdr:col>
      <xdr:colOff>565785</xdr:colOff>
      <xdr:row>5</xdr:row>
      <xdr:rowOff>125730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1701" b="11790"/>
        <a:stretch/>
      </xdr:blipFill>
      <xdr:spPr>
        <a:xfrm>
          <a:off x="22860" y="40005"/>
          <a:ext cx="2943225" cy="1000125"/>
        </a:xfrm>
        <a:prstGeom prst="rect">
          <a:avLst/>
        </a:prstGeom>
      </xdr:spPr>
    </xdr:pic>
    <xdr:clientData/>
  </xdr:twoCellAnchor>
  <xdr:twoCellAnchor editAs="oneCell">
    <xdr:from>
      <xdr:col>1</xdr:col>
      <xdr:colOff>190500</xdr:colOff>
      <xdr:row>24</xdr:row>
      <xdr:rowOff>177800</xdr:rowOff>
    </xdr:from>
    <xdr:to>
      <xdr:col>1</xdr:col>
      <xdr:colOff>387350</xdr:colOff>
      <xdr:row>24</xdr:row>
      <xdr:rowOff>469900</xdr:rowOff>
    </xdr:to>
    <xdr:sp macro="" textlink="">
      <xdr:nvSpPr>
        <xdr:cNvPr id="1028" name="Check Box 4" hidden="1">
          <a:extLst>
            <a:ext uri="{63B3BB69-23CF-44E3-9099-C40C66FF867C}">
              <a14:compatExt xmlns:a14="http://schemas.microsoft.com/office/drawing/2010/main"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1</xdr:col>
      <xdr:colOff>361950</xdr:colOff>
      <xdr:row>25</xdr:row>
      <xdr:rowOff>82550</xdr:rowOff>
    </xdr:from>
    <xdr:ext cx="365165" cy="280205"/>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806700" y="7880350"/>
          <a:ext cx="36516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200"/>
            <a:t>No</a:t>
          </a:r>
        </a:p>
      </xdr:txBody>
    </xdr:sp>
    <xdr:clientData/>
  </xdr:oneCellAnchor>
  <xdr:twoCellAnchor editAs="oneCell">
    <xdr:from>
      <xdr:col>1</xdr:col>
      <xdr:colOff>190500</xdr:colOff>
      <xdr:row>25</xdr:row>
      <xdr:rowOff>107950</xdr:rowOff>
    </xdr:from>
    <xdr:to>
      <xdr:col>1</xdr:col>
      <xdr:colOff>406400</xdr:colOff>
      <xdr:row>25</xdr:row>
      <xdr:rowOff>330200</xdr:rowOff>
    </xdr:to>
    <xdr:sp macro="" textlink="">
      <xdr:nvSpPr>
        <xdr:cNvPr id="1031" name="Check Box 7" hidden="1">
          <a:extLst>
            <a:ext uri="{63B3BB69-23CF-44E3-9099-C40C66FF867C}">
              <a14:compatExt xmlns:a14="http://schemas.microsoft.com/office/drawing/2010/main"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203200</xdr:colOff>
      <xdr:row>26</xdr:row>
      <xdr:rowOff>215900</xdr:rowOff>
    </xdr:from>
    <xdr:to>
      <xdr:col>1</xdr:col>
      <xdr:colOff>406400</xdr:colOff>
      <xdr:row>26</xdr:row>
      <xdr:rowOff>527050</xdr:rowOff>
    </xdr:to>
    <xdr:sp macro="" textlink="">
      <xdr:nvSpPr>
        <xdr:cNvPr id="1032" name="Check Box 8" hidden="1">
          <a:extLst>
            <a:ext uri="{63B3BB69-23CF-44E3-9099-C40C66FF867C}">
              <a14:compatExt xmlns:a14="http://schemas.microsoft.com/office/drawing/2010/main"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190500</xdr:colOff>
      <xdr:row>26</xdr:row>
      <xdr:rowOff>577850</xdr:rowOff>
    </xdr:from>
    <xdr:to>
      <xdr:col>1</xdr:col>
      <xdr:colOff>406400</xdr:colOff>
      <xdr:row>26</xdr:row>
      <xdr:rowOff>895350</xdr:rowOff>
    </xdr:to>
    <xdr:sp macro="" textlink="">
      <xdr:nvSpPr>
        <xdr:cNvPr id="1033" name="Check Box 9" hidden="1">
          <a:extLst>
            <a:ext uri="{63B3BB69-23CF-44E3-9099-C40C66FF867C}">
              <a14:compatExt xmlns:a14="http://schemas.microsoft.com/office/drawing/2010/main"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y5507858/Desktop/Project%20Set%20up/F-PM10321_SMEC%20Ind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eneral Information"/>
      <sheetName val="2- Cost Plan"/>
      <sheetName val="Sheet2"/>
      <sheetName val="Lists"/>
      <sheetName val="Org Data"/>
      <sheetName val="Sheet1"/>
    </sheetNames>
    <sheetDataSet>
      <sheetData sheetId="0"/>
      <sheetData sheetId="1">
        <row r="5">
          <cell r="A5" t="str">
            <v>Role</v>
          </cell>
          <cell r="B5" t="str">
            <v>Name</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edesalwing@gmail.com" TargetMode="External"/><Relationship Id="rId2" Type="http://schemas.openxmlformats.org/officeDocument/2006/relationships/hyperlink" Target="https://group.surbanajurong.com/sites/BMS/Published%20Documents/G-FIN40001.pdf" TargetMode="External"/><Relationship Id="rId1" Type="http://schemas.openxmlformats.org/officeDocument/2006/relationships/hyperlink" Target="https://group.surbanajurong.com/sites/BMS/Published%20Documents/F-ENV10101.xl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67"/>
  <sheetViews>
    <sheetView showGridLines="0" topLeftCell="A28" zoomScale="90" zoomScaleNormal="90" workbookViewId="0">
      <selection activeCell="B14" sqref="B14"/>
    </sheetView>
  </sheetViews>
  <sheetFormatPr defaultRowHeight="15" x14ac:dyDescent="0.25"/>
  <cols>
    <col min="1" max="1" width="35" customWidth="1"/>
    <col min="2" max="2" width="95.7109375" customWidth="1"/>
    <col min="3" max="3" width="12.140625" customWidth="1"/>
    <col min="4" max="4" width="11.5703125" customWidth="1"/>
  </cols>
  <sheetData>
    <row r="1" spans="1:2" x14ac:dyDescent="0.25">
      <c r="A1" s="24"/>
      <c r="B1" s="25"/>
    </row>
    <row r="2" spans="1:2" x14ac:dyDescent="0.25">
      <c r="A2" s="26"/>
      <c r="B2" s="27"/>
    </row>
    <row r="3" spans="1:2" x14ac:dyDescent="0.25">
      <c r="A3" s="26"/>
      <c r="B3" s="27"/>
    </row>
    <row r="4" spans="1:2" x14ac:dyDescent="0.25">
      <c r="A4" s="26"/>
      <c r="B4" s="27"/>
    </row>
    <row r="5" spans="1:2" x14ac:dyDescent="0.25">
      <c r="A5" s="26"/>
      <c r="B5" s="27"/>
    </row>
    <row r="6" spans="1:2" x14ac:dyDescent="0.25">
      <c r="A6" s="26"/>
      <c r="B6" s="28" t="s">
        <v>0</v>
      </c>
    </row>
    <row r="7" spans="1:2" ht="18.75" x14ac:dyDescent="0.25">
      <c r="A7" s="42" t="s">
        <v>1</v>
      </c>
      <c r="B7" s="43" t="s">
        <v>2</v>
      </c>
    </row>
    <row r="8" spans="1:2" ht="18.75" x14ac:dyDescent="0.25">
      <c r="A8" s="42" t="s">
        <v>3</v>
      </c>
      <c r="B8" s="43"/>
    </row>
    <row r="9" spans="1:2" ht="15.75" x14ac:dyDescent="0.25">
      <c r="A9" s="44" t="s">
        <v>4</v>
      </c>
      <c r="B9" s="52"/>
    </row>
    <row r="10" spans="1:2" ht="15.75" x14ac:dyDescent="0.25">
      <c r="A10" s="45" t="s">
        <v>5</v>
      </c>
      <c r="B10" s="52"/>
    </row>
    <row r="11" spans="1:2" ht="15.75" x14ac:dyDescent="0.25">
      <c r="A11" s="46" t="s">
        <v>6</v>
      </c>
      <c r="B11" s="53"/>
    </row>
    <row r="12" spans="1:2" ht="15.75" x14ac:dyDescent="0.25">
      <c r="A12" s="47" t="s">
        <v>7</v>
      </c>
      <c r="B12" s="54"/>
    </row>
    <row r="13" spans="1:2" ht="72.95" customHeight="1" x14ac:dyDescent="0.25">
      <c r="A13" s="48" t="s">
        <v>8</v>
      </c>
      <c r="B13" s="55" t="s">
        <v>668</v>
      </c>
    </row>
    <row r="14" spans="1:2" ht="20.100000000000001" customHeight="1" x14ac:dyDescent="0.25">
      <c r="A14" s="48" t="s">
        <v>9</v>
      </c>
      <c r="B14" s="66" t="s">
        <v>669</v>
      </c>
    </row>
    <row r="15" spans="1:2" ht="20.100000000000001" customHeight="1" x14ac:dyDescent="0.25">
      <c r="A15" s="39" t="s">
        <v>10</v>
      </c>
      <c r="B15" s="66" t="s">
        <v>670</v>
      </c>
    </row>
    <row r="16" spans="1:2" ht="20.100000000000001" customHeight="1" x14ac:dyDescent="0.25">
      <c r="A16" s="48" t="s">
        <v>11</v>
      </c>
      <c r="B16" s="41" t="s">
        <v>88</v>
      </c>
    </row>
    <row r="17" spans="1:5" ht="20.100000000000001" customHeight="1" x14ac:dyDescent="0.25">
      <c r="A17" s="48" t="s">
        <v>12</v>
      </c>
      <c r="B17" s="49"/>
      <c r="C17" t="s">
        <v>677</v>
      </c>
    </row>
    <row r="18" spans="1:5" ht="20.100000000000001" customHeight="1" x14ac:dyDescent="0.25">
      <c r="A18" s="39" t="s">
        <v>13</v>
      </c>
      <c r="B18" s="41" t="s">
        <v>134</v>
      </c>
    </row>
    <row r="19" spans="1:5" ht="20.100000000000001" customHeight="1" x14ac:dyDescent="0.25">
      <c r="A19" s="39" t="s">
        <v>14</v>
      </c>
      <c r="B19" s="41" t="s">
        <v>157</v>
      </c>
    </row>
    <row r="20" spans="1:5" ht="20.100000000000001" customHeight="1" x14ac:dyDescent="0.25">
      <c r="A20" s="39" t="s">
        <v>15</v>
      </c>
      <c r="B20" s="41" t="s">
        <v>160</v>
      </c>
    </row>
    <row r="21" spans="1:5" ht="20.100000000000001" customHeight="1" x14ac:dyDescent="0.25">
      <c r="A21" s="39" t="s">
        <v>16</v>
      </c>
      <c r="B21" s="55" t="s">
        <v>671</v>
      </c>
    </row>
    <row r="22" spans="1:5" ht="20.100000000000001" customHeight="1" x14ac:dyDescent="0.25">
      <c r="A22" s="39" t="s">
        <v>17</v>
      </c>
      <c r="B22" s="41" t="s">
        <v>173</v>
      </c>
      <c r="C22" t="s">
        <v>678</v>
      </c>
    </row>
    <row r="23" spans="1:5" ht="94.5" x14ac:dyDescent="0.25">
      <c r="A23" s="39" t="s">
        <v>18</v>
      </c>
      <c r="B23" s="31" t="s">
        <v>672</v>
      </c>
      <c r="E23" s="23"/>
    </row>
    <row r="24" spans="1:5" ht="20.100000000000001" customHeight="1" x14ac:dyDescent="0.25">
      <c r="A24" s="39" t="s">
        <v>19</v>
      </c>
      <c r="B24" s="31" t="s">
        <v>673</v>
      </c>
      <c r="D24" s="23"/>
    </row>
    <row r="25" spans="1:5" ht="47.25" x14ac:dyDescent="0.25">
      <c r="A25" s="39" t="s">
        <v>20</v>
      </c>
      <c r="B25" s="31" t="s">
        <v>674</v>
      </c>
      <c r="D25" s="23"/>
    </row>
    <row r="26" spans="1:5" ht="34.5" customHeight="1" x14ac:dyDescent="0.25">
      <c r="A26" s="39" t="s">
        <v>21</v>
      </c>
      <c r="B26" s="31"/>
    </row>
    <row r="27" spans="1:5" ht="99" customHeight="1" x14ac:dyDescent="0.25">
      <c r="A27" s="40" t="s">
        <v>22</v>
      </c>
      <c r="B27" s="67" t="s">
        <v>676</v>
      </c>
    </row>
    <row r="28" spans="1:5" ht="20.100000000000001" customHeight="1" x14ac:dyDescent="0.25">
      <c r="A28" s="39" t="s">
        <v>23</v>
      </c>
      <c r="B28" s="68">
        <v>43832</v>
      </c>
      <c r="C28" t="s">
        <v>679</v>
      </c>
    </row>
    <row r="29" spans="1:5" ht="20.100000000000001" customHeight="1" x14ac:dyDescent="0.25">
      <c r="A29" s="39" t="s">
        <v>24</v>
      </c>
      <c r="B29" s="68">
        <v>46507</v>
      </c>
      <c r="C29" t="s">
        <v>696</v>
      </c>
    </row>
    <row r="30" spans="1:5" ht="12" customHeight="1" x14ac:dyDescent="0.25">
      <c r="A30" s="39"/>
      <c r="B30" s="31"/>
    </row>
    <row r="31" spans="1:5" ht="18.75" x14ac:dyDescent="0.25">
      <c r="A31" s="50" t="s">
        <v>25</v>
      </c>
      <c r="B31" s="43"/>
    </row>
    <row r="32" spans="1:5" s="2" customFormat="1" ht="31.5" x14ac:dyDescent="0.25">
      <c r="A32" s="51" t="s">
        <v>26</v>
      </c>
      <c r="B32" s="56" t="s">
        <v>675</v>
      </c>
    </row>
    <row r="33" spans="1:16" ht="31.5" x14ac:dyDescent="0.25">
      <c r="A33" s="39" t="s">
        <v>27</v>
      </c>
      <c r="B33" s="56" t="s">
        <v>791</v>
      </c>
    </row>
    <row r="34" spans="1:16" ht="31.5" x14ac:dyDescent="0.25">
      <c r="A34" s="39" t="s">
        <v>28</v>
      </c>
      <c r="B34" s="56" t="s">
        <v>788</v>
      </c>
    </row>
    <row r="35" spans="1:16" ht="20.100000000000001" customHeight="1" x14ac:dyDescent="0.25">
      <c r="A35" s="39" t="s">
        <v>29</v>
      </c>
      <c r="B35" s="56"/>
    </row>
    <row r="36" spans="1:16" ht="20.100000000000001" customHeight="1" x14ac:dyDescent="0.25">
      <c r="A36" s="39" t="s">
        <v>30</v>
      </c>
      <c r="B36" s="56" t="s">
        <v>789</v>
      </c>
    </row>
    <row r="37" spans="1:16" ht="20.100000000000001" customHeight="1" x14ac:dyDescent="0.25">
      <c r="A37" s="39" t="s">
        <v>31</v>
      </c>
      <c r="B37" s="130" t="s">
        <v>790</v>
      </c>
    </row>
    <row r="38" spans="1:16" ht="20.100000000000001" customHeight="1" x14ac:dyDescent="0.25">
      <c r="A38" s="39" t="s">
        <v>32</v>
      </c>
      <c r="B38" s="56" t="s">
        <v>680</v>
      </c>
      <c r="D38" s="23"/>
    </row>
    <row r="39" spans="1:16" ht="20.100000000000001" customHeight="1" x14ac:dyDescent="0.25">
      <c r="A39" s="39" t="s">
        <v>33</v>
      </c>
      <c r="B39" s="56" t="s">
        <v>681</v>
      </c>
    </row>
    <row r="40" spans="1:16" ht="12" customHeight="1" x14ac:dyDescent="0.25">
      <c r="A40" s="30"/>
      <c r="B40" s="32"/>
    </row>
    <row r="41" spans="1:16" ht="18.75" x14ac:dyDescent="0.3">
      <c r="A41" s="33" t="s">
        <v>34</v>
      </c>
      <c r="B41" s="29"/>
    </row>
    <row r="42" spans="1:16" ht="31.5" x14ac:dyDescent="0.25">
      <c r="A42" s="39" t="s">
        <v>35</v>
      </c>
      <c r="B42" s="104">
        <v>16100912</v>
      </c>
    </row>
    <row r="43" spans="1:16" ht="20.100000000000001" customHeight="1" x14ac:dyDescent="0.25">
      <c r="A43" s="39" t="s">
        <v>36</v>
      </c>
      <c r="B43" s="56" t="s">
        <v>682</v>
      </c>
    </row>
    <row r="44" spans="1:16" ht="20.100000000000001" customHeight="1" x14ac:dyDescent="0.25">
      <c r="A44" s="39" t="s">
        <v>37</v>
      </c>
      <c r="B44" s="57" t="s">
        <v>218</v>
      </c>
      <c r="C44" t="s">
        <v>683</v>
      </c>
      <c r="P44" s="2"/>
    </row>
    <row r="45" spans="1:16" ht="20.100000000000001" customHeight="1" x14ac:dyDescent="0.25">
      <c r="A45" s="39" t="s">
        <v>38</v>
      </c>
      <c r="B45" s="57" t="s">
        <v>460</v>
      </c>
    </row>
    <row r="46" spans="1:16" ht="20.100000000000001" customHeight="1" x14ac:dyDescent="0.25">
      <c r="A46" s="39" t="s">
        <v>39</v>
      </c>
      <c r="B46" s="57" t="s">
        <v>657</v>
      </c>
    </row>
    <row r="47" spans="1:16" ht="20.100000000000001" customHeight="1" x14ac:dyDescent="0.25">
      <c r="A47" s="39" t="s">
        <v>40</v>
      </c>
      <c r="B47" s="58" t="str">
        <f>IF(ISTEXT($B$46),VLOOKUP($B$46,'Org Data'!$G$4:$H$163,2,0),"")</f>
        <v>WIURIURI</v>
      </c>
    </row>
    <row r="48" spans="1:16" ht="20.100000000000001" customHeight="1" x14ac:dyDescent="0.25">
      <c r="A48" s="39" t="s">
        <v>41</v>
      </c>
      <c r="B48" s="58" t="str">
        <f>IFERROR(IF(ISTEXT($B$44),(VLOOKUP($B44,Lists!$A$67:$B$83,2,0))," ")&amp;$B$47," ")</f>
        <v xml:space="preserve"> </v>
      </c>
    </row>
    <row r="49" spans="1:4" ht="31.5" x14ac:dyDescent="0.25">
      <c r="A49" s="39" t="s">
        <v>42</v>
      </c>
      <c r="B49" s="56" t="s">
        <v>684</v>
      </c>
    </row>
    <row r="50" spans="1:4" ht="18.75" customHeight="1" x14ac:dyDescent="0.25">
      <c r="A50" s="30"/>
      <c r="B50" s="105" t="s">
        <v>762</v>
      </c>
      <c r="C50" s="106" t="s">
        <v>760</v>
      </c>
    </row>
    <row r="51" spans="1:4" ht="18.75" customHeight="1" x14ac:dyDescent="0.25">
      <c r="A51" s="30"/>
      <c r="B51" s="105"/>
      <c r="C51" s="106" t="s">
        <v>748</v>
      </c>
      <c r="D51" s="106" t="s">
        <v>749</v>
      </c>
    </row>
    <row r="52" spans="1:4" ht="20.25" customHeight="1" x14ac:dyDescent="0.25">
      <c r="A52" s="50" t="s">
        <v>692</v>
      </c>
      <c r="B52" s="69">
        <v>6390313</v>
      </c>
      <c r="C52" s="107">
        <f>'2- Cost Plan'!C17</f>
        <v>869642</v>
      </c>
      <c r="D52" s="69">
        <f>'2- Cost Plan'!D17</f>
        <v>72324600</v>
      </c>
    </row>
    <row r="53" spans="1:4" ht="20.25" customHeight="1" x14ac:dyDescent="0.25">
      <c r="A53" s="50" t="s">
        <v>693</v>
      </c>
      <c r="B53" s="69">
        <v>120000</v>
      </c>
      <c r="D53" s="69">
        <f>SUM('2- Cost Plan'!D20:D27)</f>
        <v>39496000</v>
      </c>
    </row>
    <row r="54" spans="1:4" ht="18.75" customHeight="1" x14ac:dyDescent="0.25">
      <c r="A54" s="30" t="s">
        <v>761</v>
      </c>
      <c r="B54" s="32"/>
      <c r="C54" s="107"/>
    </row>
    <row r="55" spans="1:4" ht="20.25" customHeight="1" x14ac:dyDescent="0.25">
      <c r="A55" s="33" t="s">
        <v>43</v>
      </c>
      <c r="B55" s="34" t="s">
        <v>44</v>
      </c>
    </row>
    <row r="56" spans="1:4" ht="20.25" customHeight="1" x14ac:dyDescent="0.25">
      <c r="A56" s="33" t="s">
        <v>45</v>
      </c>
      <c r="B56" s="35" t="s">
        <v>46</v>
      </c>
    </row>
    <row r="57" spans="1:4" ht="20.25" customHeight="1" x14ac:dyDescent="0.25">
      <c r="A57" s="30"/>
      <c r="B57" s="32" t="s">
        <v>685</v>
      </c>
    </row>
    <row r="58" spans="1:4" ht="12" customHeight="1" x14ac:dyDescent="0.25">
      <c r="A58" s="30"/>
      <c r="B58" s="32"/>
    </row>
    <row r="59" spans="1:4" ht="20.25" customHeight="1" x14ac:dyDescent="0.25">
      <c r="A59" s="33" t="s">
        <v>47</v>
      </c>
      <c r="B59" s="36"/>
    </row>
    <row r="60" spans="1:4" ht="15.75" x14ac:dyDescent="0.25">
      <c r="A60" s="59" t="s">
        <v>48</v>
      </c>
      <c r="B60" s="56" t="s">
        <v>684</v>
      </c>
    </row>
    <row r="61" spans="1:4" ht="20.100000000000001" customHeight="1" x14ac:dyDescent="0.25">
      <c r="A61" s="59" t="s">
        <v>49</v>
      </c>
      <c r="B61" s="56" t="s">
        <v>686</v>
      </c>
    </row>
    <row r="62" spans="1:4" ht="20.100000000000001" customHeight="1" x14ac:dyDescent="0.25">
      <c r="A62" s="59" t="s">
        <v>50</v>
      </c>
      <c r="B62" s="56" t="s">
        <v>687</v>
      </c>
    </row>
    <row r="63" spans="1:4" ht="20.100000000000001" customHeight="1" x14ac:dyDescent="0.25">
      <c r="A63" s="59" t="s">
        <v>51</v>
      </c>
      <c r="B63" s="56" t="s">
        <v>688</v>
      </c>
    </row>
    <row r="64" spans="1:4" ht="20.100000000000001" customHeight="1" x14ac:dyDescent="0.25">
      <c r="A64" s="59" t="s">
        <v>52</v>
      </c>
      <c r="B64" s="56" t="s">
        <v>689</v>
      </c>
    </row>
    <row r="65" spans="1:2" ht="20.100000000000001" customHeight="1" x14ac:dyDescent="0.25">
      <c r="A65" s="60" t="s">
        <v>53</v>
      </c>
      <c r="B65" s="56" t="s">
        <v>690</v>
      </c>
    </row>
    <row r="66" spans="1:2" x14ac:dyDescent="0.25">
      <c r="A66" s="26"/>
      <c r="B66" s="27"/>
    </row>
    <row r="67" spans="1:2" ht="48" customHeight="1" thickBot="1" x14ac:dyDescent="0.3">
      <c r="A67" s="37" t="s">
        <v>54</v>
      </c>
      <c r="B67" s="38"/>
    </row>
  </sheetData>
  <dataValidations count="4">
    <dataValidation type="list" allowBlank="1" showInputMessage="1" showErrorMessage="1" sqref="B19" xr:uid="{00000000-0002-0000-0000-000000000000}">
      <formula1>Industrie</formula1>
    </dataValidation>
    <dataValidation type="list" allowBlank="1" showInputMessage="1" showErrorMessage="1" sqref="B22" xr:uid="{00000000-0002-0000-0000-000001000000}">
      <formula1>Work_Type</formula1>
    </dataValidation>
    <dataValidation type="list" allowBlank="1" showInputMessage="1" showErrorMessage="1" sqref="B20" xr:uid="{00000000-0002-0000-0000-000002000000}">
      <formula1>Funding_Agency</formula1>
    </dataValidation>
    <dataValidation type="list" allowBlank="1" showInputMessage="1" showErrorMessage="1" sqref="B22" xr:uid="{00000000-0002-0000-0000-000003000000}">
      <formula1>Services</formula1>
    </dataValidation>
  </dataValidations>
  <hyperlinks>
    <hyperlink ref="A65" r:id="rId1" xr:uid="{00000000-0004-0000-0000-000000000000}"/>
    <hyperlink ref="A27" r:id="rId2" display="In order to determine whether there are any Research and Development Tax incentives, might learnings from this extend SMEC’s general knowledge base in this industry? Refer to guidance in G-FIN4001. " xr:uid="{00000000-0004-0000-0000-000001000000}"/>
    <hyperlink ref="B37" r:id="rId3" xr:uid="{00000000-0004-0000-0000-000002000000}"/>
  </hyperlinks>
  <pageMargins left="0.70866141732283472" right="0.70866141732283472" top="0.74803149606299213" bottom="0.74803149606299213" header="0.31496062992125984" footer="0.31496062992125984"/>
  <pageSetup paperSize="9" scale="75" fitToHeight="0" orientation="portrait" r:id="rId4"/>
  <headerFooter>
    <oddFooter>&amp;L&amp;8F-PM10321: Project Set-up Information Form&amp;C&amp;8This document is only controlled when accessed online via the BMS&amp;R&amp;8&amp;P of &amp;N</oddFooter>
  </headerFooter>
  <rowBreaks count="1" manualBreakCount="1">
    <brk id="43" max="1" man="1"/>
  </rowBreaks>
  <drawing r:id="rId5"/>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4000000}">
          <x14:formula1>
            <xm:f>Lists!$A$66:$A$87</xm:f>
          </x14:formula1>
          <xm:sqref>B44</xm:sqref>
        </x14:dataValidation>
        <x14:dataValidation type="list" allowBlank="1" showInputMessage="1" showErrorMessage="1" xr:uid="{00000000-0002-0000-0000-000005000000}">
          <x14:formula1>
            <xm:f>Lists!$A$22:$A$26</xm:f>
          </x14:formula1>
          <xm:sqref>B18:B20</xm:sqref>
        </x14:dataValidation>
        <x14:dataValidation type="list" allowBlank="1" showInputMessage="1" showErrorMessage="1" xr:uid="{00000000-0002-0000-0000-000006000000}">
          <x14:formula1>
            <xm:f>Lists!$A$3:$A$8</xm:f>
          </x14:formula1>
          <xm:sqref>B16</xm:sqref>
        </x14:dataValidation>
        <x14:dataValidation type="list" allowBlank="1" showInputMessage="1" showErrorMessage="1" xr:uid="{00000000-0002-0000-0000-000007000000}">
          <x14:formula1>
            <xm:f>Lists!$A$11:$A$19</xm:f>
          </x14:formula1>
          <xm:sqref>B17:B20</xm:sqref>
        </x14:dataValidation>
        <x14:dataValidation type="list" allowBlank="1" showInputMessage="1" showErrorMessage="1" xr:uid="{00000000-0002-0000-0000-000008000000}">
          <x14:formula1>
            <xm:f>OFFSET(Sheet1!$E$2,MATCH($B$45,Sheet1!$D$3:$D$33,0),,,15)</xm:f>
          </x14:formula1>
          <xm:sqref>B46</xm:sqref>
        </x14:dataValidation>
        <x14:dataValidation type="list" allowBlank="1" showInputMessage="1" showErrorMessage="1" xr:uid="{00000000-0002-0000-0000-000009000000}">
          <x14:formula1>
            <xm:f>'Org Data'!$F$3:$F$35</xm:f>
          </x14:formula1>
          <xm:sqref>B45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D3:I141"/>
  <sheetViews>
    <sheetView topLeftCell="B1" workbookViewId="0">
      <selection activeCell="D3" sqref="D3"/>
    </sheetView>
  </sheetViews>
  <sheetFormatPr defaultRowHeight="15" x14ac:dyDescent="0.25"/>
  <cols>
    <col min="4" max="4" width="20.85546875" bestFit="1" customWidth="1"/>
    <col min="5" max="5" width="48.5703125" customWidth="1"/>
    <col min="6" max="6" width="45.5703125" bestFit="1" customWidth="1"/>
    <col min="7" max="7" width="54" bestFit="1" customWidth="1"/>
    <col min="8" max="8" width="14.85546875" bestFit="1" customWidth="1"/>
  </cols>
  <sheetData>
    <row r="3" spans="4:9" ht="15.75" thickBot="1" x14ac:dyDescent="0.3">
      <c r="D3" s="16" t="s">
        <v>310</v>
      </c>
      <c r="E3" s="17" t="s">
        <v>311</v>
      </c>
      <c r="F3" t="s">
        <v>219</v>
      </c>
      <c r="G3" t="s">
        <v>312</v>
      </c>
      <c r="H3" t="s">
        <v>313</v>
      </c>
      <c r="I3" t="s">
        <v>314</v>
      </c>
    </row>
    <row r="4" spans="4:9" x14ac:dyDescent="0.25">
      <c r="D4" s="18" t="s">
        <v>315</v>
      </c>
      <c r="E4" s="62" t="s">
        <v>316</v>
      </c>
      <c r="F4" s="20" t="s">
        <v>317</v>
      </c>
      <c r="G4" t="s">
        <v>318</v>
      </c>
      <c r="H4" t="s">
        <v>319</v>
      </c>
      <c r="I4" t="s">
        <v>315</v>
      </c>
    </row>
    <row r="5" spans="4:9" x14ac:dyDescent="0.25">
      <c r="D5" s="18" t="s">
        <v>320</v>
      </c>
      <c r="E5" s="62" t="s">
        <v>321</v>
      </c>
      <c r="F5" s="20" t="s">
        <v>322</v>
      </c>
      <c r="G5" t="s">
        <v>323</v>
      </c>
      <c r="H5" t="s">
        <v>324</v>
      </c>
      <c r="I5" t="s">
        <v>315</v>
      </c>
    </row>
    <row r="6" spans="4:9" x14ac:dyDescent="0.25">
      <c r="D6" s="18" t="s">
        <v>325</v>
      </c>
      <c r="E6" s="62" t="s">
        <v>326</v>
      </c>
      <c r="F6" s="20" t="s">
        <v>327</v>
      </c>
      <c r="G6" t="s">
        <v>328</v>
      </c>
      <c r="H6" t="s">
        <v>329</v>
      </c>
      <c r="I6" t="s">
        <v>315</v>
      </c>
    </row>
    <row r="7" spans="4:9" x14ac:dyDescent="0.25">
      <c r="D7" s="18" t="s">
        <v>330</v>
      </c>
      <c r="E7" s="62" t="s">
        <v>331</v>
      </c>
      <c r="F7" s="20" t="s">
        <v>332</v>
      </c>
      <c r="G7" t="s">
        <v>333</v>
      </c>
      <c r="H7" t="s">
        <v>334</v>
      </c>
      <c r="I7" t="s">
        <v>315</v>
      </c>
    </row>
    <row r="8" spans="4:9" x14ac:dyDescent="0.25">
      <c r="D8" s="18" t="s">
        <v>335</v>
      </c>
      <c r="E8" s="62" t="s">
        <v>336</v>
      </c>
      <c r="F8" s="20" t="s">
        <v>337</v>
      </c>
      <c r="G8" t="s">
        <v>338</v>
      </c>
      <c r="H8" t="s">
        <v>339</v>
      </c>
      <c r="I8" t="s">
        <v>315</v>
      </c>
    </row>
    <row r="9" spans="4:9" x14ac:dyDescent="0.25">
      <c r="D9" s="18" t="s">
        <v>340</v>
      </c>
      <c r="E9" s="62" t="s">
        <v>341</v>
      </c>
      <c r="F9" s="20" t="s">
        <v>342</v>
      </c>
      <c r="G9" t="s">
        <v>343</v>
      </c>
      <c r="H9" t="s">
        <v>344</v>
      </c>
      <c r="I9" t="s">
        <v>315</v>
      </c>
    </row>
    <row r="10" spans="4:9" x14ac:dyDescent="0.25">
      <c r="D10" s="18" t="s">
        <v>345</v>
      </c>
      <c r="E10" s="62" t="s">
        <v>346</v>
      </c>
      <c r="F10" s="20" t="s">
        <v>347</v>
      </c>
      <c r="G10" t="s">
        <v>348</v>
      </c>
      <c r="H10" t="s">
        <v>349</v>
      </c>
      <c r="I10" t="s">
        <v>315</v>
      </c>
    </row>
    <row r="11" spans="4:9" x14ac:dyDescent="0.25">
      <c r="D11" s="18" t="s">
        <v>350</v>
      </c>
      <c r="E11" s="62" t="s">
        <v>351</v>
      </c>
      <c r="F11" s="20" t="s">
        <v>352</v>
      </c>
      <c r="G11" t="s">
        <v>353</v>
      </c>
      <c r="H11" t="s">
        <v>354</v>
      </c>
      <c r="I11" t="s">
        <v>315</v>
      </c>
    </row>
    <row r="12" spans="4:9" ht="16.5" customHeight="1" x14ac:dyDescent="0.25">
      <c r="D12" s="18" t="s">
        <v>355</v>
      </c>
      <c r="E12" s="62" t="s">
        <v>356</v>
      </c>
      <c r="F12" s="20" t="s">
        <v>357</v>
      </c>
      <c r="G12" t="s">
        <v>358</v>
      </c>
      <c r="H12" t="s">
        <v>359</v>
      </c>
      <c r="I12" t="s">
        <v>315</v>
      </c>
    </row>
    <row r="13" spans="4:9" x14ac:dyDescent="0.25">
      <c r="D13" s="18" t="s">
        <v>360</v>
      </c>
      <c r="E13" s="62" t="s">
        <v>361</v>
      </c>
      <c r="F13" s="20" t="s">
        <v>362</v>
      </c>
      <c r="G13" t="s">
        <v>363</v>
      </c>
      <c r="H13" t="s">
        <v>364</v>
      </c>
      <c r="I13" t="s">
        <v>315</v>
      </c>
    </row>
    <row r="14" spans="4:9" x14ac:dyDescent="0.25">
      <c r="D14" s="18" t="s">
        <v>365</v>
      </c>
      <c r="E14" s="62" t="s">
        <v>366</v>
      </c>
      <c r="F14" s="20" t="s">
        <v>367</v>
      </c>
      <c r="G14" t="s">
        <v>368</v>
      </c>
      <c r="H14" t="s">
        <v>369</v>
      </c>
      <c r="I14" t="s">
        <v>315</v>
      </c>
    </row>
    <row r="15" spans="4:9" x14ac:dyDescent="0.25">
      <c r="D15" s="18" t="s">
        <v>370</v>
      </c>
      <c r="E15" s="62" t="s">
        <v>371</v>
      </c>
      <c r="F15" s="20" t="s">
        <v>372</v>
      </c>
      <c r="G15" t="s">
        <v>373</v>
      </c>
      <c r="H15" t="s">
        <v>239</v>
      </c>
      <c r="I15" t="s">
        <v>320</v>
      </c>
    </row>
    <row r="16" spans="4:9" x14ac:dyDescent="0.25">
      <c r="D16" s="18" t="s">
        <v>374</v>
      </c>
      <c r="E16" s="62" t="s">
        <v>375</v>
      </c>
      <c r="F16" s="20" t="s">
        <v>376</v>
      </c>
      <c r="G16" t="s">
        <v>377</v>
      </c>
      <c r="H16" t="s">
        <v>275</v>
      </c>
      <c r="I16" t="s">
        <v>325</v>
      </c>
    </row>
    <row r="17" spans="4:9" x14ac:dyDescent="0.25">
      <c r="D17" s="18" t="s">
        <v>378</v>
      </c>
      <c r="E17" s="62" t="s">
        <v>379</v>
      </c>
      <c r="F17" s="20" t="s">
        <v>380</v>
      </c>
      <c r="G17" t="s">
        <v>381</v>
      </c>
      <c r="H17" t="s">
        <v>382</v>
      </c>
      <c r="I17" t="s">
        <v>330</v>
      </c>
    </row>
    <row r="18" spans="4:9" x14ac:dyDescent="0.25">
      <c r="D18" s="18" t="s">
        <v>383</v>
      </c>
      <c r="E18" s="62" t="s">
        <v>384</v>
      </c>
      <c r="F18" s="20" t="s">
        <v>385</v>
      </c>
      <c r="G18" t="s">
        <v>386</v>
      </c>
      <c r="H18" t="s">
        <v>387</v>
      </c>
      <c r="I18" t="s">
        <v>335</v>
      </c>
    </row>
    <row r="19" spans="4:9" x14ac:dyDescent="0.25">
      <c r="D19" s="18" t="s">
        <v>388</v>
      </c>
      <c r="E19" s="62" t="s">
        <v>389</v>
      </c>
      <c r="F19" s="20" t="s">
        <v>390</v>
      </c>
      <c r="G19" t="s">
        <v>391</v>
      </c>
      <c r="H19" t="s">
        <v>392</v>
      </c>
      <c r="I19" t="s">
        <v>335</v>
      </c>
    </row>
    <row r="20" spans="4:9" x14ac:dyDescent="0.25">
      <c r="D20" s="18" t="s">
        <v>393</v>
      </c>
      <c r="E20" s="62" t="s">
        <v>394</v>
      </c>
      <c r="F20" s="20" t="s">
        <v>395</v>
      </c>
      <c r="G20" t="s">
        <v>396</v>
      </c>
      <c r="H20" t="s">
        <v>397</v>
      </c>
      <c r="I20" t="s">
        <v>340</v>
      </c>
    </row>
    <row r="21" spans="4:9" x14ac:dyDescent="0.25">
      <c r="D21" s="18" t="s">
        <v>398</v>
      </c>
      <c r="E21" s="62" t="s">
        <v>399</v>
      </c>
      <c r="F21" s="20" t="s">
        <v>400</v>
      </c>
      <c r="G21" t="s">
        <v>401</v>
      </c>
      <c r="H21" t="s">
        <v>402</v>
      </c>
      <c r="I21" t="s">
        <v>345</v>
      </c>
    </row>
    <row r="22" spans="4:9" x14ac:dyDescent="0.25">
      <c r="D22" s="18" t="s">
        <v>403</v>
      </c>
      <c r="E22" s="62" t="s">
        <v>404</v>
      </c>
      <c r="F22" s="20" t="s">
        <v>405</v>
      </c>
      <c r="G22" t="s">
        <v>406</v>
      </c>
      <c r="H22" t="s">
        <v>407</v>
      </c>
      <c r="I22" t="s">
        <v>345</v>
      </c>
    </row>
    <row r="23" spans="4:9" x14ac:dyDescent="0.25">
      <c r="D23" s="18" t="s">
        <v>408</v>
      </c>
      <c r="E23" s="62" t="s">
        <v>409</v>
      </c>
      <c r="F23" s="20" t="s">
        <v>410</v>
      </c>
      <c r="G23" t="s">
        <v>411</v>
      </c>
      <c r="H23" t="s">
        <v>412</v>
      </c>
      <c r="I23" t="s">
        <v>345</v>
      </c>
    </row>
    <row r="24" spans="4:9" x14ac:dyDescent="0.25">
      <c r="D24" s="18" t="s">
        <v>413</v>
      </c>
      <c r="E24" s="62" t="s">
        <v>414</v>
      </c>
      <c r="F24" s="20" t="s">
        <v>415</v>
      </c>
      <c r="G24" t="s">
        <v>416</v>
      </c>
      <c r="H24" t="s">
        <v>417</v>
      </c>
      <c r="I24" t="s">
        <v>345</v>
      </c>
    </row>
    <row r="25" spans="4:9" x14ac:dyDescent="0.25">
      <c r="D25" s="18" t="s">
        <v>418</v>
      </c>
      <c r="E25" s="62" t="s">
        <v>419</v>
      </c>
      <c r="F25" s="20" t="s">
        <v>420</v>
      </c>
      <c r="G25" t="s">
        <v>421</v>
      </c>
      <c r="H25" t="s">
        <v>422</v>
      </c>
      <c r="I25" t="s">
        <v>345</v>
      </c>
    </row>
    <row r="26" spans="4:9" x14ac:dyDescent="0.25">
      <c r="D26" s="18" t="s">
        <v>423</v>
      </c>
      <c r="E26" s="62" t="s">
        <v>424</v>
      </c>
      <c r="F26" s="20" t="s">
        <v>425</v>
      </c>
      <c r="G26" t="s">
        <v>426</v>
      </c>
      <c r="H26" t="s">
        <v>427</v>
      </c>
      <c r="I26" t="s">
        <v>345</v>
      </c>
    </row>
    <row r="27" spans="4:9" x14ac:dyDescent="0.25">
      <c r="D27" s="18" t="s">
        <v>428</v>
      </c>
      <c r="E27" s="62" t="s">
        <v>429</v>
      </c>
      <c r="F27" s="20" t="s">
        <v>430</v>
      </c>
      <c r="G27" t="s">
        <v>431</v>
      </c>
      <c r="H27" t="s">
        <v>432</v>
      </c>
      <c r="I27" t="s">
        <v>345</v>
      </c>
    </row>
    <row r="28" spans="4:9" x14ac:dyDescent="0.25">
      <c r="D28" s="18" t="s">
        <v>433</v>
      </c>
      <c r="E28" s="62" t="s">
        <v>434</v>
      </c>
      <c r="F28" s="20" t="s">
        <v>435</v>
      </c>
      <c r="G28" t="s">
        <v>436</v>
      </c>
      <c r="H28" t="s">
        <v>437</v>
      </c>
      <c r="I28" t="s">
        <v>350</v>
      </c>
    </row>
    <row r="29" spans="4:9" x14ac:dyDescent="0.25">
      <c r="D29" s="18" t="s">
        <v>438</v>
      </c>
      <c r="E29" s="62" t="s">
        <v>439</v>
      </c>
      <c r="F29" s="20" t="s">
        <v>440</v>
      </c>
      <c r="G29" t="s">
        <v>441</v>
      </c>
      <c r="H29" t="s">
        <v>442</v>
      </c>
      <c r="I29" t="s">
        <v>355</v>
      </c>
    </row>
    <row r="30" spans="4:9" x14ac:dyDescent="0.25">
      <c r="D30" s="18" t="s">
        <v>443</v>
      </c>
      <c r="E30" s="62" t="s">
        <v>444</v>
      </c>
      <c r="F30" s="20" t="s">
        <v>445</v>
      </c>
      <c r="G30" t="s">
        <v>446</v>
      </c>
      <c r="H30" t="s">
        <v>447</v>
      </c>
      <c r="I30" t="s">
        <v>355</v>
      </c>
    </row>
    <row r="31" spans="4:9" x14ac:dyDescent="0.25">
      <c r="D31" s="18" t="s">
        <v>448</v>
      </c>
      <c r="E31" s="62" t="s">
        <v>449</v>
      </c>
      <c r="F31" s="20" t="s">
        <v>450</v>
      </c>
      <c r="G31" t="s">
        <v>451</v>
      </c>
      <c r="H31" t="s">
        <v>452</v>
      </c>
      <c r="I31" t="s">
        <v>355</v>
      </c>
    </row>
    <row r="32" spans="4:9" x14ac:dyDescent="0.25">
      <c r="D32" s="18" t="s">
        <v>453</v>
      </c>
      <c r="E32" s="62" t="s">
        <v>454</v>
      </c>
      <c r="F32" s="20" t="s">
        <v>455</v>
      </c>
      <c r="G32" t="s">
        <v>456</v>
      </c>
      <c r="H32" t="s">
        <v>457</v>
      </c>
      <c r="I32" t="s">
        <v>355</v>
      </c>
    </row>
    <row r="33" spans="4:9" x14ac:dyDescent="0.25">
      <c r="D33" s="18" t="s">
        <v>458</v>
      </c>
      <c r="E33" s="62" t="s">
        <v>459</v>
      </c>
      <c r="F33" s="20" t="s">
        <v>460</v>
      </c>
      <c r="G33" t="s">
        <v>461</v>
      </c>
      <c r="H33" t="s">
        <v>462</v>
      </c>
      <c r="I33" t="s">
        <v>355</v>
      </c>
    </row>
    <row r="34" spans="4:9" x14ac:dyDescent="0.25">
      <c r="D34" s="18" t="s">
        <v>463</v>
      </c>
      <c r="E34" s="62" t="s">
        <v>464</v>
      </c>
      <c r="F34" s="20" t="s">
        <v>465</v>
      </c>
      <c r="G34" t="s">
        <v>466</v>
      </c>
      <c r="H34" t="s">
        <v>467</v>
      </c>
      <c r="I34" t="s">
        <v>355</v>
      </c>
    </row>
    <row r="35" spans="4:9" x14ac:dyDescent="0.25">
      <c r="D35" s="18" t="s">
        <v>468</v>
      </c>
      <c r="E35" s="63" t="s">
        <v>469</v>
      </c>
      <c r="F35" s="20" t="s">
        <v>470</v>
      </c>
      <c r="G35" t="s">
        <v>471</v>
      </c>
      <c r="H35" t="s">
        <v>472</v>
      </c>
      <c r="I35" t="s">
        <v>355</v>
      </c>
    </row>
    <row r="36" spans="4:9" x14ac:dyDescent="0.25">
      <c r="G36" t="s">
        <v>473</v>
      </c>
      <c r="H36" t="s">
        <v>474</v>
      </c>
      <c r="I36" t="s">
        <v>355</v>
      </c>
    </row>
    <row r="37" spans="4:9" x14ac:dyDescent="0.25">
      <c r="G37" t="s">
        <v>475</v>
      </c>
      <c r="H37" t="s">
        <v>476</v>
      </c>
      <c r="I37" t="s">
        <v>355</v>
      </c>
    </row>
    <row r="38" spans="4:9" x14ac:dyDescent="0.25">
      <c r="G38" t="s">
        <v>477</v>
      </c>
      <c r="H38" t="s">
        <v>478</v>
      </c>
      <c r="I38" t="s">
        <v>355</v>
      </c>
    </row>
    <row r="39" spans="4:9" x14ac:dyDescent="0.25">
      <c r="G39" t="s">
        <v>479</v>
      </c>
      <c r="H39" t="s">
        <v>480</v>
      </c>
      <c r="I39" t="s">
        <v>355</v>
      </c>
    </row>
    <row r="40" spans="4:9" x14ac:dyDescent="0.25">
      <c r="G40" t="s">
        <v>481</v>
      </c>
      <c r="H40" t="s">
        <v>482</v>
      </c>
      <c r="I40" t="s">
        <v>355</v>
      </c>
    </row>
    <row r="41" spans="4:9" x14ac:dyDescent="0.25">
      <c r="G41" t="s">
        <v>483</v>
      </c>
      <c r="H41" t="s">
        <v>287</v>
      </c>
      <c r="I41" t="s">
        <v>360</v>
      </c>
    </row>
    <row r="42" spans="4:9" x14ac:dyDescent="0.25">
      <c r="G42" t="s">
        <v>484</v>
      </c>
      <c r="H42" t="s">
        <v>289</v>
      </c>
      <c r="I42" t="s">
        <v>360</v>
      </c>
    </row>
    <row r="43" spans="4:9" x14ac:dyDescent="0.25">
      <c r="G43" t="s">
        <v>485</v>
      </c>
      <c r="H43" t="s">
        <v>291</v>
      </c>
      <c r="I43" t="s">
        <v>360</v>
      </c>
    </row>
    <row r="44" spans="4:9" x14ac:dyDescent="0.25">
      <c r="G44" t="s">
        <v>486</v>
      </c>
      <c r="H44" t="s">
        <v>293</v>
      </c>
      <c r="I44" t="s">
        <v>360</v>
      </c>
    </row>
    <row r="45" spans="4:9" x14ac:dyDescent="0.25">
      <c r="G45" t="s">
        <v>487</v>
      </c>
      <c r="H45" t="s">
        <v>488</v>
      </c>
      <c r="I45" t="s">
        <v>365</v>
      </c>
    </row>
    <row r="46" spans="4:9" x14ac:dyDescent="0.25">
      <c r="G46" t="s">
        <v>489</v>
      </c>
      <c r="H46" t="s">
        <v>490</v>
      </c>
      <c r="I46" t="s">
        <v>370</v>
      </c>
    </row>
    <row r="47" spans="4:9" x14ac:dyDescent="0.25">
      <c r="G47" t="s">
        <v>491</v>
      </c>
      <c r="H47" t="s">
        <v>492</v>
      </c>
      <c r="I47" t="s">
        <v>374</v>
      </c>
    </row>
    <row r="48" spans="4:9" x14ac:dyDescent="0.25">
      <c r="G48" t="s">
        <v>493</v>
      </c>
      <c r="H48" t="s">
        <v>494</v>
      </c>
      <c r="I48" t="s">
        <v>374</v>
      </c>
    </row>
    <row r="49" spans="7:9" x14ac:dyDescent="0.25">
      <c r="G49" t="s">
        <v>495</v>
      </c>
      <c r="H49" t="s">
        <v>496</v>
      </c>
      <c r="I49" t="s">
        <v>374</v>
      </c>
    </row>
    <row r="50" spans="7:9" x14ac:dyDescent="0.25">
      <c r="G50" t="s">
        <v>497</v>
      </c>
      <c r="H50" t="s">
        <v>498</v>
      </c>
      <c r="I50" t="s">
        <v>374</v>
      </c>
    </row>
    <row r="51" spans="7:9" x14ac:dyDescent="0.25">
      <c r="G51" t="s">
        <v>499</v>
      </c>
      <c r="H51" t="s">
        <v>500</v>
      </c>
      <c r="I51" t="s">
        <v>374</v>
      </c>
    </row>
    <row r="52" spans="7:9" x14ac:dyDescent="0.25">
      <c r="G52" t="s">
        <v>501</v>
      </c>
      <c r="H52" t="s">
        <v>502</v>
      </c>
      <c r="I52" t="s">
        <v>374</v>
      </c>
    </row>
    <row r="53" spans="7:9" x14ac:dyDescent="0.25">
      <c r="G53" t="s">
        <v>503</v>
      </c>
      <c r="H53" t="s">
        <v>504</v>
      </c>
      <c r="I53" t="s">
        <v>374</v>
      </c>
    </row>
    <row r="54" spans="7:9" x14ac:dyDescent="0.25">
      <c r="G54" t="s">
        <v>505</v>
      </c>
      <c r="H54" t="s">
        <v>506</v>
      </c>
      <c r="I54" t="s">
        <v>374</v>
      </c>
    </row>
    <row r="55" spans="7:9" x14ac:dyDescent="0.25">
      <c r="G55" t="s">
        <v>507</v>
      </c>
      <c r="H55" t="s">
        <v>508</v>
      </c>
      <c r="I55" t="s">
        <v>374</v>
      </c>
    </row>
    <row r="56" spans="7:9" x14ac:dyDescent="0.25">
      <c r="G56" t="s">
        <v>509</v>
      </c>
      <c r="H56" t="s">
        <v>510</v>
      </c>
      <c r="I56" t="s">
        <v>374</v>
      </c>
    </row>
    <row r="57" spans="7:9" x14ac:dyDescent="0.25">
      <c r="G57" t="s">
        <v>511</v>
      </c>
      <c r="H57" t="s">
        <v>512</v>
      </c>
      <c r="I57" t="s">
        <v>374</v>
      </c>
    </row>
    <row r="58" spans="7:9" x14ac:dyDescent="0.25">
      <c r="G58" t="s">
        <v>513</v>
      </c>
      <c r="H58" t="s">
        <v>514</v>
      </c>
      <c r="I58" t="s">
        <v>374</v>
      </c>
    </row>
    <row r="59" spans="7:9" x14ac:dyDescent="0.25">
      <c r="G59" t="s">
        <v>515</v>
      </c>
      <c r="H59" t="s">
        <v>516</v>
      </c>
      <c r="I59" t="s">
        <v>374</v>
      </c>
    </row>
    <row r="60" spans="7:9" x14ac:dyDescent="0.25">
      <c r="G60" t="s">
        <v>517</v>
      </c>
      <c r="H60" t="s">
        <v>518</v>
      </c>
      <c r="I60" t="s">
        <v>374</v>
      </c>
    </row>
    <row r="61" spans="7:9" x14ac:dyDescent="0.25">
      <c r="G61" t="s">
        <v>519</v>
      </c>
      <c r="H61" t="s">
        <v>520</v>
      </c>
      <c r="I61" t="s">
        <v>378</v>
      </c>
    </row>
    <row r="62" spans="7:9" x14ac:dyDescent="0.25">
      <c r="G62" t="s">
        <v>521</v>
      </c>
      <c r="H62" t="s">
        <v>522</v>
      </c>
      <c r="I62" t="s">
        <v>383</v>
      </c>
    </row>
    <row r="63" spans="7:9" x14ac:dyDescent="0.25">
      <c r="G63" t="s">
        <v>523</v>
      </c>
      <c r="H63" t="s">
        <v>524</v>
      </c>
      <c r="I63" t="s">
        <v>383</v>
      </c>
    </row>
    <row r="64" spans="7:9" x14ac:dyDescent="0.25">
      <c r="G64" t="s">
        <v>525</v>
      </c>
      <c r="H64" t="s">
        <v>526</v>
      </c>
      <c r="I64" t="s">
        <v>383</v>
      </c>
    </row>
    <row r="65" spans="7:9" x14ac:dyDescent="0.25">
      <c r="G65" t="s">
        <v>527</v>
      </c>
      <c r="H65" t="s">
        <v>528</v>
      </c>
      <c r="I65" t="s">
        <v>383</v>
      </c>
    </row>
    <row r="66" spans="7:9" x14ac:dyDescent="0.25">
      <c r="G66" t="s">
        <v>529</v>
      </c>
      <c r="H66" t="s">
        <v>530</v>
      </c>
      <c r="I66" t="s">
        <v>383</v>
      </c>
    </row>
    <row r="67" spans="7:9" x14ac:dyDescent="0.25">
      <c r="G67" t="s">
        <v>531</v>
      </c>
      <c r="H67" t="s">
        <v>532</v>
      </c>
      <c r="I67" t="s">
        <v>383</v>
      </c>
    </row>
    <row r="68" spans="7:9" x14ac:dyDescent="0.25">
      <c r="G68" t="s">
        <v>533</v>
      </c>
      <c r="H68" t="s">
        <v>534</v>
      </c>
      <c r="I68" t="s">
        <v>383</v>
      </c>
    </row>
    <row r="69" spans="7:9" x14ac:dyDescent="0.25">
      <c r="G69" t="s">
        <v>535</v>
      </c>
      <c r="H69" t="s">
        <v>536</v>
      </c>
      <c r="I69" t="s">
        <v>383</v>
      </c>
    </row>
    <row r="70" spans="7:9" x14ac:dyDescent="0.25">
      <c r="G70" t="s">
        <v>537</v>
      </c>
      <c r="H70" t="s">
        <v>538</v>
      </c>
      <c r="I70" t="s">
        <v>383</v>
      </c>
    </row>
    <row r="71" spans="7:9" x14ac:dyDescent="0.25">
      <c r="G71" t="s">
        <v>539</v>
      </c>
      <c r="H71" t="s">
        <v>540</v>
      </c>
      <c r="I71" t="s">
        <v>383</v>
      </c>
    </row>
    <row r="72" spans="7:9" x14ac:dyDescent="0.25">
      <c r="G72" t="s">
        <v>541</v>
      </c>
      <c r="H72" t="s">
        <v>542</v>
      </c>
      <c r="I72" t="s">
        <v>383</v>
      </c>
    </row>
    <row r="73" spans="7:9" x14ac:dyDescent="0.25">
      <c r="G73" t="s">
        <v>543</v>
      </c>
      <c r="H73" t="s">
        <v>544</v>
      </c>
      <c r="I73" t="s">
        <v>383</v>
      </c>
    </row>
    <row r="74" spans="7:9" x14ac:dyDescent="0.25">
      <c r="G74" t="s">
        <v>545</v>
      </c>
      <c r="H74" t="s">
        <v>546</v>
      </c>
      <c r="I74" t="s">
        <v>388</v>
      </c>
    </row>
    <row r="75" spans="7:9" x14ac:dyDescent="0.25">
      <c r="G75" t="s">
        <v>547</v>
      </c>
      <c r="H75" t="s">
        <v>548</v>
      </c>
      <c r="I75" t="s">
        <v>388</v>
      </c>
    </row>
    <row r="76" spans="7:9" x14ac:dyDescent="0.25">
      <c r="G76" t="s">
        <v>549</v>
      </c>
      <c r="H76" t="s">
        <v>550</v>
      </c>
      <c r="I76" t="s">
        <v>388</v>
      </c>
    </row>
    <row r="77" spans="7:9" x14ac:dyDescent="0.25">
      <c r="G77" t="s">
        <v>551</v>
      </c>
      <c r="H77" t="s">
        <v>552</v>
      </c>
      <c r="I77" t="s">
        <v>388</v>
      </c>
    </row>
    <row r="78" spans="7:9" x14ac:dyDescent="0.25">
      <c r="G78" t="s">
        <v>553</v>
      </c>
      <c r="H78" t="s">
        <v>554</v>
      </c>
      <c r="I78" t="s">
        <v>388</v>
      </c>
    </row>
    <row r="79" spans="7:9" x14ac:dyDescent="0.25">
      <c r="G79" t="s">
        <v>555</v>
      </c>
      <c r="H79" t="s">
        <v>556</v>
      </c>
      <c r="I79" t="s">
        <v>388</v>
      </c>
    </row>
    <row r="80" spans="7:9" x14ac:dyDescent="0.25">
      <c r="G80" t="s">
        <v>557</v>
      </c>
      <c r="H80" t="s">
        <v>558</v>
      </c>
      <c r="I80" t="s">
        <v>388</v>
      </c>
    </row>
    <row r="81" spans="7:9" x14ac:dyDescent="0.25">
      <c r="G81" t="s">
        <v>559</v>
      </c>
      <c r="H81" t="s">
        <v>560</v>
      </c>
      <c r="I81" t="s">
        <v>393</v>
      </c>
    </row>
    <row r="82" spans="7:9" x14ac:dyDescent="0.25">
      <c r="G82" t="s">
        <v>561</v>
      </c>
      <c r="H82" t="s">
        <v>562</v>
      </c>
      <c r="I82" t="s">
        <v>393</v>
      </c>
    </row>
    <row r="83" spans="7:9" x14ac:dyDescent="0.25">
      <c r="G83" t="s">
        <v>563</v>
      </c>
      <c r="H83" t="s">
        <v>564</v>
      </c>
      <c r="I83" t="s">
        <v>393</v>
      </c>
    </row>
    <row r="84" spans="7:9" x14ac:dyDescent="0.25">
      <c r="G84" t="s">
        <v>565</v>
      </c>
      <c r="H84" t="s">
        <v>566</v>
      </c>
      <c r="I84" t="s">
        <v>393</v>
      </c>
    </row>
    <row r="85" spans="7:9" x14ac:dyDescent="0.25">
      <c r="G85" t="s">
        <v>567</v>
      </c>
      <c r="H85" t="s">
        <v>568</v>
      </c>
      <c r="I85" t="s">
        <v>393</v>
      </c>
    </row>
    <row r="86" spans="7:9" x14ac:dyDescent="0.25">
      <c r="G86" t="s">
        <v>569</v>
      </c>
      <c r="H86" t="s">
        <v>570</v>
      </c>
      <c r="I86" t="s">
        <v>393</v>
      </c>
    </row>
    <row r="87" spans="7:9" x14ac:dyDescent="0.25">
      <c r="G87" t="s">
        <v>571</v>
      </c>
      <c r="H87" t="s">
        <v>572</v>
      </c>
      <c r="I87" t="s">
        <v>393</v>
      </c>
    </row>
    <row r="88" spans="7:9" x14ac:dyDescent="0.25">
      <c r="G88" t="s">
        <v>573</v>
      </c>
      <c r="H88" t="s">
        <v>574</v>
      </c>
      <c r="I88" t="s">
        <v>393</v>
      </c>
    </row>
    <row r="89" spans="7:9" x14ac:dyDescent="0.25">
      <c r="G89" t="s">
        <v>575</v>
      </c>
      <c r="H89" t="s">
        <v>576</v>
      </c>
      <c r="I89" t="s">
        <v>393</v>
      </c>
    </row>
    <row r="90" spans="7:9" x14ac:dyDescent="0.25">
      <c r="G90" t="s">
        <v>577</v>
      </c>
      <c r="H90" t="s">
        <v>578</v>
      </c>
      <c r="I90" t="s">
        <v>393</v>
      </c>
    </row>
    <row r="91" spans="7:9" x14ac:dyDescent="0.25">
      <c r="G91" t="s">
        <v>579</v>
      </c>
      <c r="H91" t="s">
        <v>580</v>
      </c>
      <c r="I91" t="s">
        <v>393</v>
      </c>
    </row>
    <row r="92" spans="7:9" x14ac:dyDescent="0.25">
      <c r="G92" t="s">
        <v>581</v>
      </c>
      <c r="H92" t="s">
        <v>582</v>
      </c>
      <c r="I92" t="s">
        <v>393</v>
      </c>
    </row>
    <row r="93" spans="7:9" x14ac:dyDescent="0.25">
      <c r="G93" t="s">
        <v>583</v>
      </c>
      <c r="H93" t="s">
        <v>584</v>
      </c>
      <c r="I93" t="s">
        <v>398</v>
      </c>
    </row>
    <row r="94" spans="7:9" x14ac:dyDescent="0.25">
      <c r="G94" t="s">
        <v>585</v>
      </c>
      <c r="H94" t="s">
        <v>241</v>
      </c>
      <c r="I94" t="s">
        <v>403</v>
      </c>
    </row>
    <row r="95" spans="7:9" x14ac:dyDescent="0.25">
      <c r="G95" t="s">
        <v>586</v>
      </c>
      <c r="H95" t="s">
        <v>243</v>
      </c>
      <c r="I95" t="s">
        <v>403</v>
      </c>
    </row>
    <row r="96" spans="7:9" x14ac:dyDescent="0.25">
      <c r="G96" t="s">
        <v>587</v>
      </c>
      <c r="H96" t="s">
        <v>245</v>
      </c>
      <c r="I96" t="s">
        <v>403</v>
      </c>
    </row>
    <row r="97" spans="7:9" x14ac:dyDescent="0.25">
      <c r="G97" t="s">
        <v>588</v>
      </c>
      <c r="H97" t="s">
        <v>249</v>
      </c>
      <c r="I97" t="s">
        <v>403</v>
      </c>
    </row>
    <row r="98" spans="7:9" x14ac:dyDescent="0.25">
      <c r="G98" t="s">
        <v>589</v>
      </c>
      <c r="H98" t="s">
        <v>251</v>
      </c>
      <c r="I98" t="s">
        <v>403</v>
      </c>
    </row>
    <row r="99" spans="7:9" x14ac:dyDescent="0.25">
      <c r="G99" t="s">
        <v>590</v>
      </c>
      <c r="H99" t="s">
        <v>247</v>
      </c>
      <c r="I99" t="s">
        <v>403</v>
      </c>
    </row>
    <row r="100" spans="7:9" x14ac:dyDescent="0.25">
      <c r="G100" t="s">
        <v>591</v>
      </c>
      <c r="H100" t="s">
        <v>253</v>
      </c>
      <c r="I100" t="s">
        <v>403</v>
      </c>
    </row>
    <row r="101" spans="7:9" x14ac:dyDescent="0.25">
      <c r="G101" t="s">
        <v>592</v>
      </c>
      <c r="H101" t="s">
        <v>273</v>
      </c>
      <c r="I101" t="s">
        <v>408</v>
      </c>
    </row>
    <row r="102" spans="7:9" x14ac:dyDescent="0.25">
      <c r="G102" t="s">
        <v>593</v>
      </c>
      <c r="H102" t="s">
        <v>594</v>
      </c>
      <c r="I102" t="s">
        <v>413</v>
      </c>
    </row>
    <row r="103" spans="7:9" x14ac:dyDescent="0.25">
      <c r="G103" t="s">
        <v>595</v>
      </c>
      <c r="H103" t="s">
        <v>596</v>
      </c>
      <c r="I103" t="s">
        <v>413</v>
      </c>
    </row>
    <row r="104" spans="7:9" x14ac:dyDescent="0.25">
      <c r="G104" t="s">
        <v>597</v>
      </c>
      <c r="H104" t="s">
        <v>257</v>
      </c>
      <c r="I104" t="s">
        <v>418</v>
      </c>
    </row>
    <row r="105" spans="7:9" x14ac:dyDescent="0.25">
      <c r="G105" t="s">
        <v>598</v>
      </c>
      <c r="H105" t="s">
        <v>255</v>
      </c>
      <c r="I105" t="s">
        <v>418</v>
      </c>
    </row>
    <row r="106" spans="7:9" x14ac:dyDescent="0.25">
      <c r="G106" t="s">
        <v>599</v>
      </c>
      <c r="H106" t="s">
        <v>600</v>
      </c>
      <c r="I106" t="s">
        <v>418</v>
      </c>
    </row>
    <row r="107" spans="7:9" x14ac:dyDescent="0.25">
      <c r="G107" t="s">
        <v>601</v>
      </c>
      <c r="H107" t="s">
        <v>602</v>
      </c>
      <c r="I107" t="s">
        <v>418</v>
      </c>
    </row>
    <row r="108" spans="7:9" x14ac:dyDescent="0.25">
      <c r="G108" t="s">
        <v>603</v>
      </c>
      <c r="H108" t="s">
        <v>263</v>
      </c>
      <c r="I108" t="s">
        <v>418</v>
      </c>
    </row>
    <row r="109" spans="7:9" x14ac:dyDescent="0.25">
      <c r="G109" t="s">
        <v>604</v>
      </c>
      <c r="H109" t="s">
        <v>261</v>
      </c>
      <c r="I109" t="s">
        <v>418</v>
      </c>
    </row>
    <row r="110" spans="7:9" x14ac:dyDescent="0.25">
      <c r="G110" t="s">
        <v>605</v>
      </c>
      <c r="H110" t="s">
        <v>606</v>
      </c>
      <c r="I110" t="s">
        <v>423</v>
      </c>
    </row>
    <row r="111" spans="7:9" x14ac:dyDescent="0.25">
      <c r="G111" t="s">
        <v>607</v>
      </c>
      <c r="H111" t="s">
        <v>271</v>
      </c>
      <c r="I111" t="s">
        <v>423</v>
      </c>
    </row>
    <row r="112" spans="7:9" x14ac:dyDescent="0.25">
      <c r="G112" t="s">
        <v>608</v>
      </c>
      <c r="H112" t="s">
        <v>269</v>
      </c>
      <c r="I112" t="s">
        <v>423</v>
      </c>
    </row>
    <row r="113" spans="7:9" x14ac:dyDescent="0.25">
      <c r="G113" t="s">
        <v>609</v>
      </c>
      <c r="H113" t="s">
        <v>610</v>
      </c>
      <c r="I113" t="s">
        <v>428</v>
      </c>
    </row>
    <row r="114" spans="7:9" x14ac:dyDescent="0.25">
      <c r="G114" t="s">
        <v>611</v>
      </c>
      <c r="H114" t="s">
        <v>612</v>
      </c>
      <c r="I114" t="s">
        <v>433</v>
      </c>
    </row>
    <row r="115" spans="7:9" x14ac:dyDescent="0.25">
      <c r="G115" t="s">
        <v>613</v>
      </c>
      <c r="H115" t="s">
        <v>614</v>
      </c>
      <c r="I115" t="s">
        <v>433</v>
      </c>
    </row>
    <row r="116" spans="7:9" x14ac:dyDescent="0.25">
      <c r="G116" t="s">
        <v>615</v>
      </c>
      <c r="H116" t="s">
        <v>616</v>
      </c>
      <c r="I116" t="s">
        <v>433</v>
      </c>
    </row>
    <row r="117" spans="7:9" x14ac:dyDescent="0.25">
      <c r="G117" t="s">
        <v>617</v>
      </c>
      <c r="H117" t="s">
        <v>618</v>
      </c>
      <c r="I117" t="s">
        <v>433</v>
      </c>
    </row>
    <row r="118" spans="7:9" x14ac:dyDescent="0.25">
      <c r="G118" t="s">
        <v>619</v>
      </c>
      <c r="H118" t="s">
        <v>620</v>
      </c>
      <c r="I118" t="s">
        <v>433</v>
      </c>
    </row>
    <row r="119" spans="7:9" x14ac:dyDescent="0.25">
      <c r="G119" t="s">
        <v>621</v>
      </c>
      <c r="H119" t="s">
        <v>622</v>
      </c>
      <c r="I119" t="s">
        <v>438</v>
      </c>
    </row>
    <row r="120" spans="7:9" x14ac:dyDescent="0.25">
      <c r="G120" t="s">
        <v>623</v>
      </c>
      <c r="H120" t="s">
        <v>624</v>
      </c>
      <c r="I120" t="s">
        <v>443</v>
      </c>
    </row>
    <row r="121" spans="7:9" x14ac:dyDescent="0.25">
      <c r="G121" t="s">
        <v>625</v>
      </c>
      <c r="H121" t="s">
        <v>626</v>
      </c>
      <c r="I121" t="s">
        <v>443</v>
      </c>
    </row>
    <row r="122" spans="7:9" x14ac:dyDescent="0.25">
      <c r="G122" t="s">
        <v>627</v>
      </c>
      <c r="H122" t="s">
        <v>628</v>
      </c>
      <c r="I122" t="s">
        <v>453</v>
      </c>
    </row>
    <row r="123" spans="7:9" x14ac:dyDescent="0.25">
      <c r="G123" t="s">
        <v>629</v>
      </c>
      <c r="H123" t="s">
        <v>630</v>
      </c>
      <c r="I123" t="s">
        <v>453</v>
      </c>
    </row>
    <row r="124" spans="7:9" x14ac:dyDescent="0.25">
      <c r="G124" t="s">
        <v>631</v>
      </c>
      <c r="H124" t="s">
        <v>632</v>
      </c>
      <c r="I124" t="s">
        <v>453</v>
      </c>
    </row>
    <row r="125" spans="7:9" x14ac:dyDescent="0.25">
      <c r="G125" t="s">
        <v>633</v>
      </c>
      <c r="H125" t="s">
        <v>634</v>
      </c>
      <c r="I125" t="s">
        <v>453</v>
      </c>
    </row>
    <row r="126" spans="7:9" x14ac:dyDescent="0.25">
      <c r="G126" t="s">
        <v>635</v>
      </c>
      <c r="H126" t="s">
        <v>636</v>
      </c>
      <c r="I126" t="s">
        <v>453</v>
      </c>
    </row>
    <row r="127" spans="7:9" x14ac:dyDescent="0.25">
      <c r="G127" t="s">
        <v>637</v>
      </c>
      <c r="H127" t="s">
        <v>638</v>
      </c>
      <c r="I127" t="s">
        <v>453</v>
      </c>
    </row>
    <row r="128" spans="7:9" x14ac:dyDescent="0.25">
      <c r="G128" t="s">
        <v>639</v>
      </c>
      <c r="H128" t="s">
        <v>640</v>
      </c>
      <c r="I128" t="s">
        <v>453</v>
      </c>
    </row>
    <row r="129" spans="7:9" x14ac:dyDescent="0.25">
      <c r="G129" t="s">
        <v>641</v>
      </c>
      <c r="H129" t="s">
        <v>642</v>
      </c>
      <c r="I129" t="s">
        <v>453</v>
      </c>
    </row>
    <row r="130" spans="7:9" x14ac:dyDescent="0.25">
      <c r="G130" t="s">
        <v>643</v>
      </c>
      <c r="H130" t="s">
        <v>644</v>
      </c>
      <c r="I130" t="s">
        <v>453</v>
      </c>
    </row>
    <row r="131" spans="7:9" x14ac:dyDescent="0.25">
      <c r="G131" t="s">
        <v>645</v>
      </c>
      <c r="H131" t="s">
        <v>646</v>
      </c>
      <c r="I131" t="s">
        <v>453</v>
      </c>
    </row>
    <row r="132" spans="7:9" x14ac:dyDescent="0.25">
      <c r="G132" t="s">
        <v>647</v>
      </c>
      <c r="H132" t="s">
        <v>648</v>
      </c>
      <c r="I132" t="s">
        <v>453</v>
      </c>
    </row>
    <row r="133" spans="7:9" x14ac:dyDescent="0.25">
      <c r="G133" t="s">
        <v>649</v>
      </c>
      <c r="H133" t="s">
        <v>650</v>
      </c>
      <c r="I133" t="s">
        <v>453</v>
      </c>
    </row>
    <row r="134" spans="7:9" x14ac:dyDescent="0.25">
      <c r="G134" t="s">
        <v>651</v>
      </c>
      <c r="H134" t="s">
        <v>652</v>
      </c>
      <c r="I134" t="s">
        <v>453</v>
      </c>
    </row>
    <row r="135" spans="7:9" x14ac:dyDescent="0.25">
      <c r="G135" t="s">
        <v>653</v>
      </c>
      <c r="H135" t="s">
        <v>654</v>
      </c>
      <c r="I135" t="s">
        <v>458</v>
      </c>
    </row>
    <row r="136" spans="7:9" x14ac:dyDescent="0.25">
      <c r="G136" t="s">
        <v>655</v>
      </c>
      <c r="H136" t="s">
        <v>656</v>
      </c>
      <c r="I136" t="s">
        <v>458</v>
      </c>
    </row>
    <row r="137" spans="7:9" x14ac:dyDescent="0.25">
      <c r="G137" t="s">
        <v>657</v>
      </c>
      <c r="H137" t="s">
        <v>658</v>
      </c>
      <c r="I137" t="s">
        <v>458</v>
      </c>
    </row>
    <row r="138" spans="7:9" x14ac:dyDescent="0.25">
      <c r="G138" t="s">
        <v>659</v>
      </c>
      <c r="H138" t="s">
        <v>660</v>
      </c>
      <c r="I138" t="s">
        <v>463</v>
      </c>
    </row>
    <row r="139" spans="7:9" x14ac:dyDescent="0.25">
      <c r="G139" t="s">
        <v>661</v>
      </c>
      <c r="H139" t="s">
        <v>662</v>
      </c>
      <c r="I139" t="s">
        <v>463</v>
      </c>
    </row>
    <row r="140" spans="7:9" x14ac:dyDescent="0.25">
      <c r="G140" t="s">
        <v>663</v>
      </c>
      <c r="H140" t="s">
        <v>664</v>
      </c>
      <c r="I140" t="s">
        <v>463</v>
      </c>
    </row>
    <row r="141" spans="7:9" x14ac:dyDescent="0.25">
      <c r="G141" t="s">
        <v>665</v>
      </c>
      <c r="H141" t="s">
        <v>666</v>
      </c>
      <c r="I141" t="s">
        <v>468</v>
      </c>
    </row>
  </sheetData>
  <autoFilter ref="G3:I163" xr:uid="{00000000-0009-0000-0000-000009000000}">
    <sortState xmlns:xlrd2="http://schemas.microsoft.com/office/spreadsheetml/2017/richdata2" ref="G4:I161">
      <sortCondition ref="G3:G161"/>
    </sortState>
  </autoFilter>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B2:R33"/>
  <sheetViews>
    <sheetView workbookViewId="0">
      <selection activeCell="C2" sqref="C2"/>
    </sheetView>
  </sheetViews>
  <sheetFormatPr defaultRowHeight="15" x14ac:dyDescent="0.25"/>
  <cols>
    <col min="3" max="3" width="41.85546875" bestFit="1" customWidth="1"/>
    <col min="4" max="4" width="45.5703125" bestFit="1" customWidth="1"/>
    <col min="5" max="5" width="29.42578125" bestFit="1" customWidth="1"/>
    <col min="6" max="6" width="29.5703125" bestFit="1" customWidth="1"/>
    <col min="7" max="7" width="26.42578125" bestFit="1" customWidth="1"/>
    <col min="8" max="8" width="21.140625" bestFit="1" customWidth="1"/>
    <col min="9" max="9" width="23.42578125" bestFit="1" customWidth="1"/>
    <col min="10" max="10" width="24.5703125" bestFit="1" customWidth="1"/>
    <col min="11" max="11" width="18.42578125" bestFit="1" customWidth="1"/>
    <col min="12" max="12" width="29.42578125" bestFit="1" customWidth="1"/>
    <col min="13" max="13" width="28.140625" bestFit="1" customWidth="1"/>
    <col min="14" max="14" width="32.42578125" bestFit="1" customWidth="1"/>
    <col min="15" max="15" width="34.85546875" bestFit="1" customWidth="1"/>
    <col min="16" max="16" width="28.5703125" bestFit="1" customWidth="1"/>
    <col min="17" max="17" width="24" bestFit="1" customWidth="1"/>
    <col min="18" max="18" width="14.42578125" bestFit="1" customWidth="1"/>
  </cols>
  <sheetData>
    <row r="2" spans="2:18" ht="15.75" thickBot="1" x14ac:dyDescent="0.3">
      <c r="B2" s="16" t="s">
        <v>310</v>
      </c>
      <c r="C2" s="17" t="s">
        <v>311</v>
      </c>
      <c r="D2" t="s">
        <v>667</v>
      </c>
      <c r="E2" s="18">
        <v>1</v>
      </c>
      <c r="F2" s="18">
        <v>2</v>
      </c>
      <c r="G2" s="18">
        <v>3</v>
      </c>
      <c r="H2" s="18">
        <v>4</v>
      </c>
      <c r="I2" s="18">
        <v>5</v>
      </c>
      <c r="J2" s="18">
        <v>6</v>
      </c>
      <c r="K2" s="18">
        <v>7</v>
      </c>
      <c r="L2" s="18">
        <v>8</v>
      </c>
      <c r="M2" s="18">
        <v>9</v>
      </c>
      <c r="N2" s="18">
        <v>10</v>
      </c>
      <c r="O2" s="18">
        <v>11</v>
      </c>
      <c r="P2" s="18">
        <v>12</v>
      </c>
      <c r="Q2" s="18">
        <v>13</v>
      </c>
      <c r="R2" s="18">
        <v>14</v>
      </c>
    </row>
    <row r="3" spans="2:18" x14ac:dyDescent="0.25">
      <c r="B3" s="18" t="s">
        <v>315</v>
      </c>
      <c r="C3" s="19" t="s">
        <v>316</v>
      </c>
      <c r="D3" s="20" t="s">
        <v>317</v>
      </c>
      <c r="E3" t="s">
        <v>318</v>
      </c>
      <c r="F3" t="s">
        <v>323</v>
      </c>
      <c r="G3" t="s">
        <v>328</v>
      </c>
      <c r="H3" t="s">
        <v>333</v>
      </c>
      <c r="I3" t="s">
        <v>338</v>
      </c>
      <c r="J3" t="s">
        <v>343</v>
      </c>
      <c r="K3" t="s">
        <v>348</v>
      </c>
      <c r="L3" t="s">
        <v>353</v>
      </c>
      <c r="M3" t="s">
        <v>358</v>
      </c>
      <c r="N3" t="s">
        <v>363</v>
      </c>
      <c r="O3" t="s">
        <v>368</v>
      </c>
    </row>
    <row r="4" spans="2:18" x14ac:dyDescent="0.25">
      <c r="B4" s="18" t="s">
        <v>320</v>
      </c>
      <c r="C4" s="19" t="s">
        <v>321</v>
      </c>
      <c r="D4" s="20" t="s">
        <v>322</v>
      </c>
      <c r="E4" t="s">
        <v>373</v>
      </c>
    </row>
    <row r="5" spans="2:18" x14ac:dyDescent="0.25">
      <c r="B5" s="18" t="s">
        <v>325</v>
      </c>
      <c r="C5" s="19" t="s">
        <v>326</v>
      </c>
      <c r="D5" s="20" t="s">
        <v>327</v>
      </c>
      <c r="E5" t="s">
        <v>377</v>
      </c>
    </row>
    <row r="6" spans="2:18" x14ac:dyDescent="0.25">
      <c r="B6" s="18" t="s">
        <v>330</v>
      </c>
      <c r="C6" s="19" t="s">
        <v>331</v>
      </c>
      <c r="D6" s="20" t="s">
        <v>332</v>
      </c>
      <c r="E6" t="s">
        <v>381</v>
      </c>
    </row>
    <row r="7" spans="2:18" x14ac:dyDescent="0.25">
      <c r="B7" s="18" t="s">
        <v>335</v>
      </c>
      <c r="C7" s="19" t="s">
        <v>336</v>
      </c>
      <c r="D7" s="20" t="s">
        <v>337</v>
      </c>
      <c r="E7" t="s">
        <v>386</v>
      </c>
      <c r="F7" t="s">
        <v>391</v>
      </c>
    </row>
    <row r="8" spans="2:18" x14ac:dyDescent="0.25">
      <c r="B8" s="18" t="s">
        <v>340</v>
      </c>
      <c r="C8" s="19" t="s">
        <v>341</v>
      </c>
      <c r="D8" s="20" t="s">
        <v>342</v>
      </c>
      <c r="E8" t="s">
        <v>396</v>
      </c>
    </row>
    <row r="9" spans="2:18" x14ac:dyDescent="0.25">
      <c r="B9" s="18" t="s">
        <v>345</v>
      </c>
      <c r="C9" s="19" t="s">
        <v>346</v>
      </c>
      <c r="D9" s="20" t="s">
        <v>347</v>
      </c>
      <c r="E9" t="s">
        <v>401</v>
      </c>
      <c r="F9" t="s">
        <v>406</v>
      </c>
      <c r="G9" t="s">
        <v>411</v>
      </c>
      <c r="H9" t="s">
        <v>416</v>
      </c>
      <c r="I9" t="s">
        <v>421</v>
      </c>
      <c r="J9" t="s">
        <v>426</v>
      </c>
      <c r="K9" t="s">
        <v>431</v>
      </c>
    </row>
    <row r="10" spans="2:18" x14ac:dyDescent="0.25">
      <c r="B10" s="18" t="s">
        <v>350</v>
      </c>
      <c r="C10" s="19" t="s">
        <v>351</v>
      </c>
      <c r="D10" s="20" t="s">
        <v>352</v>
      </c>
      <c r="E10" t="s">
        <v>436</v>
      </c>
    </row>
    <row r="11" spans="2:18" x14ac:dyDescent="0.25">
      <c r="B11" s="18" t="s">
        <v>355</v>
      </c>
      <c r="C11" s="19" t="s">
        <v>356</v>
      </c>
      <c r="D11" s="20" t="s">
        <v>357</v>
      </c>
      <c r="E11" t="s">
        <v>441</v>
      </c>
      <c r="F11" t="s">
        <v>446</v>
      </c>
      <c r="G11" t="s">
        <v>451</v>
      </c>
      <c r="H11" t="s">
        <v>456</v>
      </c>
      <c r="I11" t="s">
        <v>461</v>
      </c>
      <c r="J11" t="s">
        <v>466</v>
      </c>
      <c r="K11" t="s">
        <v>471</v>
      </c>
      <c r="L11" t="s">
        <v>473</v>
      </c>
      <c r="M11" t="s">
        <v>475</v>
      </c>
      <c r="N11" t="s">
        <v>477</v>
      </c>
      <c r="O11" t="s">
        <v>479</v>
      </c>
      <c r="P11" t="s">
        <v>481</v>
      </c>
    </row>
    <row r="12" spans="2:18" x14ac:dyDescent="0.25">
      <c r="B12" s="18" t="s">
        <v>360</v>
      </c>
      <c r="C12" s="19" t="s">
        <v>361</v>
      </c>
      <c r="D12" s="20" t="s">
        <v>362</v>
      </c>
      <c r="E12" t="s">
        <v>483</v>
      </c>
      <c r="F12" t="s">
        <v>484</v>
      </c>
      <c r="G12" t="s">
        <v>485</v>
      </c>
      <c r="H12" t="s">
        <v>486</v>
      </c>
    </row>
    <row r="13" spans="2:18" x14ac:dyDescent="0.25">
      <c r="B13" s="18" t="s">
        <v>365</v>
      </c>
      <c r="C13" s="19" t="s">
        <v>366</v>
      </c>
      <c r="D13" s="20" t="s">
        <v>367</v>
      </c>
      <c r="E13" t="s">
        <v>487</v>
      </c>
    </row>
    <row r="14" spans="2:18" x14ac:dyDescent="0.25">
      <c r="B14" s="18" t="s">
        <v>370</v>
      </c>
      <c r="C14" s="19" t="s">
        <v>371</v>
      </c>
      <c r="D14" s="20" t="s">
        <v>372</v>
      </c>
      <c r="E14" t="s">
        <v>489</v>
      </c>
    </row>
    <row r="15" spans="2:18" x14ac:dyDescent="0.25">
      <c r="B15" s="18" t="s">
        <v>374</v>
      </c>
      <c r="C15" s="19" t="s">
        <v>375</v>
      </c>
      <c r="D15" s="20" t="s">
        <v>376</v>
      </c>
      <c r="E15" t="s">
        <v>491</v>
      </c>
      <c r="F15" t="s">
        <v>493</v>
      </c>
      <c r="G15" t="s">
        <v>495</v>
      </c>
      <c r="H15" t="s">
        <v>497</v>
      </c>
      <c r="I15" t="s">
        <v>499</v>
      </c>
      <c r="J15" t="s">
        <v>501</v>
      </c>
      <c r="K15" t="s">
        <v>503</v>
      </c>
      <c r="L15" t="s">
        <v>505</v>
      </c>
      <c r="M15" t="s">
        <v>507</v>
      </c>
      <c r="N15" t="s">
        <v>509</v>
      </c>
      <c r="O15" t="s">
        <v>511</v>
      </c>
      <c r="P15" t="s">
        <v>513</v>
      </c>
      <c r="Q15" t="s">
        <v>515</v>
      </c>
      <c r="R15" t="s">
        <v>517</v>
      </c>
    </row>
    <row r="16" spans="2:18" x14ac:dyDescent="0.25">
      <c r="B16" s="18" t="s">
        <v>378</v>
      </c>
      <c r="C16" s="19" t="s">
        <v>379</v>
      </c>
      <c r="D16" s="20" t="s">
        <v>380</v>
      </c>
      <c r="E16" t="s">
        <v>519</v>
      </c>
    </row>
    <row r="17" spans="2:17" x14ac:dyDescent="0.25">
      <c r="B17" s="18" t="s">
        <v>383</v>
      </c>
      <c r="C17" s="19" t="s">
        <v>384</v>
      </c>
      <c r="D17" s="20" t="s">
        <v>385</v>
      </c>
      <c r="E17" t="s">
        <v>521</v>
      </c>
      <c r="F17" t="s">
        <v>523</v>
      </c>
      <c r="G17" t="s">
        <v>525</v>
      </c>
      <c r="H17" t="s">
        <v>527</v>
      </c>
      <c r="I17" t="s">
        <v>529</v>
      </c>
      <c r="J17" t="s">
        <v>531</v>
      </c>
      <c r="K17" t="s">
        <v>533</v>
      </c>
      <c r="L17" t="s">
        <v>535</v>
      </c>
      <c r="M17" t="s">
        <v>537</v>
      </c>
      <c r="N17" t="s">
        <v>539</v>
      </c>
      <c r="O17" t="s">
        <v>541</v>
      </c>
      <c r="P17" t="s">
        <v>543</v>
      </c>
    </row>
    <row r="18" spans="2:17" x14ac:dyDescent="0.25">
      <c r="B18" s="18" t="s">
        <v>388</v>
      </c>
      <c r="C18" s="19" t="s">
        <v>389</v>
      </c>
      <c r="D18" s="20" t="s">
        <v>390</v>
      </c>
      <c r="E18" t="s">
        <v>545</v>
      </c>
      <c r="F18" t="s">
        <v>547</v>
      </c>
      <c r="G18" t="s">
        <v>549</v>
      </c>
      <c r="H18" t="s">
        <v>551</v>
      </c>
      <c r="I18" t="s">
        <v>553</v>
      </c>
      <c r="J18" t="s">
        <v>555</v>
      </c>
      <c r="K18" t="s">
        <v>557</v>
      </c>
    </row>
    <row r="19" spans="2:17" x14ac:dyDescent="0.25">
      <c r="B19" s="18" t="s">
        <v>393</v>
      </c>
      <c r="C19" s="19" t="s">
        <v>394</v>
      </c>
      <c r="D19" s="20" t="s">
        <v>395</v>
      </c>
      <c r="E19" t="s">
        <v>559</v>
      </c>
      <c r="F19" t="s">
        <v>561</v>
      </c>
      <c r="G19" t="s">
        <v>563</v>
      </c>
      <c r="H19" t="s">
        <v>565</v>
      </c>
      <c r="I19" t="s">
        <v>567</v>
      </c>
      <c r="J19" t="s">
        <v>569</v>
      </c>
      <c r="K19" t="s">
        <v>571</v>
      </c>
      <c r="L19" t="s">
        <v>573</v>
      </c>
      <c r="M19" t="s">
        <v>575</v>
      </c>
      <c r="N19" t="s">
        <v>577</v>
      </c>
      <c r="O19" t="s">
        <v>579</v>
      </c>
      <c r="P19" t="s">
        <v>581</v>
      </c>
    </row>
    <row r="20" spans="2:17" x14ac:dyDescent="0.25">
      <c r="B20" s="18" t="s">
        <v>398</v>
      </c>
      <c r="C20" s="19" t="s">
        <v>399</v>
      </c>
      <c r="D20" s="20" t="s">
        <v>400</v>
      </c>
      <c r="E20" t="s">
        <v>583</v>
      </c>
    </row>
    <row r="21" spans="2:17" x14ac:dyDescent="0.25">
      <c r="B21" s="18" t="s">
        <v>403</v>
      </c>
      <c r="C21" s="19" t="s">
        <v>404</v>
      </c>
      <c r="D21" s="20" t="s">
        <v>405</v>
      </c>
      <c r="E21" t="s">
        <v>585</v>
      </c>
      <c r="F21" t="s">
        <v>586</v>
      </c>
      <c r="G21" t="s">
        <v>587</v>
      </c>
      <c r="H21" t="s">
        <v>588</v>
      </c>
      <c r="I21" t="s">
        <v>589</v>
      </c>
      <c r="J21" t="s">
        <v>590</v>
      </c>
      <c r="K21" t="s">
        <v>591</v>
      </c>
    </row>
    <row r="22" spans="2:17" x14ac:dyDescent="0.25">
      <c r="B22" s="18" t="s">
        <v>408</v>
      </c>
      <c r="C22" s="19" t="s">
        <v>409</v>
      </c>
      <c r="D22" s="20" t="s">
        <v>410</v>
      </c>
      <c r="E22" t="s">
        <v>592</v>
      </c>
    </row>
    <row r="23" spans="2:17" x14ac:dyDescent="0.25">
      <c r="B23" s="18" t="s">
        <v>413</v>
      </c>
      <c r="C23" s="19" t="s">
        <v>414</v>
      </c>
      <c r="D23" s="20" t="s">
        <v>415</v>
      </c>
      <c r="E23" t="s">
        <v>593</v>
      </c>
      <c r="F23" t="s">
        <v>595</v>
      </c>
    </row>
    <row r="24" spans="2:17" x14ac:dyDescent="0.25">
      <c r="B24" s="18" t="s">
        <v>418</v>
      </c>
      <c r="C24" s="19" t="s">
        <v>419</v>
      </c>
      <c r="D24" s="20" t="s">
        <v>420</v>
      </c>
      <c r="E24" t="s">
        <v>597</v>
      </c>
      <c r="F24" t="s">
        <v>598</v>
      </c>
      <c r="G24" t="s">
        <v>599</v>
      </c>
      <c r="H24" t="s">
        <v>601</v>
      </c>
      <c r="I24" t="s">
        <v>603</v>
      </c>
      <c r="J24" t="s">
        <v>604</v>
      </c>
    </row>
    <row r="25" spans="2:17" x14ac:dyDescent="0.25">
      <c r="B25" s="18" t="s">
        <v>423</v>
      </c>
      <c r="C25" s="19" t="s">
        <v>424</v>
      </c>
      <c r="D25" s="20" t="s">
        <v>425</v>
      </c>
      <c r="E25" t="s">
        <v>605</v>
      </c>
      <c r="F25" t="s">
        <v>607</v>
      </c>
      <c r="G25" t="s">
        <v>608</v>
      </c>
    </row>
    <row r="26" spans="2:17" x14ac:dyDescent="0.25">
      <c r="B26" s="18" t="s">
        <v>428</v>
      </c>
      <c r="C26" s="19" t="s">
        <v>429</v>
      </c>
      <c r="D26" s="20" t="s">
        <v>430</v>
      </c>
      <c r="E26" t="s">
        <v>609</v>
      </c>
    </row>
    <row r="27" spans="2:17" x14ac:dyDescent="0.25">
      <c r="B27" s="18" t="s">
        <v>433</v>
      </c>
      <c r="C27" s="19" t="s">
        <v>434</v>
      </c>
      <c r="D27" s="20" t="s">
        <v>435</v>
      </c>
      <c r="E27" t="s">
        <v>611</v>
      </c>
      <c r="F27" t="s">
        <v>613</v>
      </c>
      <c r="G27" t="s">
        <v>615</v>
      </c>
      <c r="H27" t="s">
        <v>617</v>
      </c>
      <c r="I27" t="s">
        <v>619</v>
      </c>
    </row>
    <row r="28" spans="2:17" x14ac:dyDescent="0.25">
      <c r="B28" s="18" t="s">
        <v>438</v>
      </c>
      <c r="C28" s="19" t="s">
        <v>439</v>
      </c>
      <c r="D28" s="20" t="s">
        <v>440</v>
      </c>
      <c r="E28" t="s">
        <v>621</v>
      </c>
    </row>
    <row r="29" spans="2:17" x14ac:dyDescent="0.25">
      <c r="B29" s="18" t="s">
        <v>443</v>
      </c>
      <c r="C29" s="19" t="s">
        <v>444</v>
      </c>
      <c r="D29" s="20" t="s">
        <v>445</v>
      </c>
      <c r="E29" t="s">
        <v>623</v>
      </c>
      <c r="F29" t="s">
        <v>625</v>
      </c>
    </row>
    <row r="30" spans="2:17" x14ac:dyDescent="0.25">
      <c r="B30" s="18" t="s">
        <v>453</v>
      </c>
      <c r="C30" s="19" t="s">
        <v>454</v>
      </c>
      <c r="D30" s="20" t="s">
        <v>455</v>
      </c>
      <c r="E30" t="s">
        <v>627</v>
      </c>
      <c r="F30" t="s">
        <v>629</v>
      </c>
      <c r="G30" t="s">
        <v>631</v>
      </c>
      <c r="H30" t="s">
        <v>633</v>
      </c>
      <c r="I30" t="s">
        <v>635</v>
      </c>
      <c r="J30" t="s">
        <v>637</v>
      </c>
      <c r="K30" t="s">
        <v>639</v>
      </c>
      <c r="L30" t="s">
        <v>641</v>
      </c>
      <c r="M30" t="s">
        <v>643</v>
      </c>
      <c r="N30" t="s">
        <v>645</v>
      </c>
      <c r="O30" t="s">
        <v>647</v>
      </c>
      <c r="P30" t="s">
        <v>649</v>
      </c>
      <c r="Q30" t="s">
        <v>651</v>
      </c>
    </row>
    <row r="31" spans="2:17" x14ac:dyDescent="0.25">
      <c r="B31" s="18" t="s">
        <v>458</v>
      </c>
      <c r="C31" s="19" t="s">
        <v>459</v>
      </c>
      <c r="D31" s="20" t="s">
        <v>460</v>
      </c>
      <c r="E31" t="s">
        <v>653</v>
      </c>
      <c r="F31" t="s">
        <v>655</v>
      </c>
      <c r="G31" t="s">
        <v>657</v>
      </c>
    </row>
    <row r="32" spans="2:17" x14ac:dyDescent="0.25">
      <c r="B32" s="18" t="s">
        <v>463</v>
      </c>
      <c r="C32" s="19" t="s">
        <v>464</v>
      </c>
      <c r="D32" s="20" t="s">
        <v>465</v>
      </c>
      <c r="E32" t="s">
        <v>659</v>
      </c>
      <c r="F32" t="s">
        <v>661</v>
      </c>
      <c r="G32" t="s">
        <v>663</v>
      </c>
    </row>
    <row r="33" spans="2:5" x14ac:dyDescent="0.25">
      <c r="B33" s="18" t="s">
        <v>468</v>
      </c>
      <c r="C33" s="61" t="s">
        <v>469</v>
      </c>
      <c r="D33" s="20" t="s">
        <v>470</v>
      </c>
      <c r="E33" t="s">
        <v>665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DG49"/>
  <sheetViews>
    <sheetView tabSelected="1" topLeftCell="H21" zoomScale="85" zoomScaleNormal="85" workbookViewId="0">
      <selection activeCell="I33" sqref="I33"/>
    </sheetView>
  </sheetViews>
  <sheetFormatPr defaultRowHeight="15" x14ac:dyDescent="0.25"/>
  <cols>
    <col min="1" max="1" width="51.85546875" customWidth="1"/>
    <col min="2" max="2" width="35.7109375" customWidth="1"/>
    <col min="3" max="3" width="12.42578125" customWidth="1"/>
    <col min="4" max="4" width="13.42578125" customWidth="1"/>
    <col min="5" max="5" width="11.85546875" customWidth="1"/>
    <col min="6" max="6" width="13.85546875" customWidth="1"/>
    <col min="7" max="7" width="11.28515625" bestFit="1" customWidth="1"/>
    <col min="8" max="8" width="13" customWidth="1"/>
    <col min="9" max="9" width="9.7109375" customWidth="1"/>
    <col min="10" max="10" width="9.28515625" customWidth="1"/>
    <col min="11" max="11" width="10.140625" customWidth="1"/>
    <col min="12" max="12" width="9.28515625" customWidth="1"/>
    <col min="13" max="13" width="10.42578125" customWidth="1"/>
    <col min="14" max="14" width="8.7109375" bestFit="1" customWidth="1"/>
    <col min="15" max="15" width="11.85546875" customWidth="1"/>
    <col min="16" max="93" width="7.7109375" customWidth="1"/>
    <col min="94" max="94" width="11.140625" customWidth="1"/>
    <col min="95" max="111" width="9.140625" style="72"/>
  </cols>
  <sheetData>
    <row r="1" spans="1:94" ht="18.75" x14ac:dyDescent="0.3">
      <c r="A1" s="133" t="s">
        <v>2</v>
      </c>
      <c r="B1" s="134"/>
    </row>
    <row r="2" spans="1:94" ht="18.75" x14ac:dyDescent="0.3">
      <c r="A2" s="10" t="s">
        <v>55</v>
      </c>
    </row>
    <row r="3" spans="1:94" ht="15.75" x14ac:dyDescent="0.25">
      <c r="A3" s="15" t="s">
        <v>56</v>
      </c>
      <c r="B3" s="5"/>
    </row>
    <row r="4" spans="1:94" ht="16.5" thickBot="1" x14ac:dyDescent="0.3">
      <c r="A4" s="7" t="s">
        <v>57</v>
      </c>
      <c r="B4" s="5"/>
      <c r="E4">
        <v>1</v>
      </c>
      <c r="F4">
        <v>2</v>
      </c>
      <c r="G4">
        <v>3</v>
      </c>
      <c r="H4">
        <v>4</v>
      </c>
      <c r="I4">
        <v>5</v>
      </c>
      <c r="J4">
        <v>6</v>
      </c>
      <c r="K4">
        <v>7</v>
      </c>
      <c r="L4">
        <v>8</v>
      </c>
      <c r="M4">
        <v>9</v>
      </c>
      <c r="N4">
        <v>10</v>
      </c>
      <c r="O4">
        <v>11</v>
      </c>
      <c r="P4">
        <v>12</v>
      </c>
      <c r="Q4">
        <v>13</v>
      </c>
      <c r="R4">
        <v>14</v>
      </c>
      <c r="S4">
        <v>15</v>
      </c>
      <c r="T4">
        <v>16</v>
      </c>
      <c r="U4">
        <v>17</v>
      </c>
      <c r="V4">
        <v>18</v>
      </c>
      <c r="W4">
        <v>19</v>
      </c>
      <c r="X4">
        <v>20</v>
      </c>
      <c r="Y4">
        <v>21</v>
      </c>
      <c r="Z4">
        <v>22</v>
      </c>
      <c r="AA4">
        <v>23</v>
      </c>
      <c r="AB4">
        <v>24</v>
      </c>
      <c r="AC4">
        <v>25</v>
      </c>
      <c r="AD4">
        <v>26</v>
      </c>
      <c r="AE4">
        <v>27</v>
      </c>
      <c r="AF4">
        <v>28</v>
      </c>
      <c r="AG4">
        <v>29</v>
      </c>
      <c r="AH4">
        <v>30</v>
      </c>
      <c r="AI4">
        <v>31</v>
      </c>
      <c r="AJ4">
        <v>32</v>
      </c>
      <c r="AK4">
        <v>33</v>
      </c>
      <c r="AL4">
        <v>34</v>
      </c>
      <c r="AM4">
        <v>35</v>
      </c>
      <c r="AN4">
        <v>36</v>
      </c>
      <c r="AO4">
        <v>37</v>
      </c>
      <c r="AP4">
        <v>38</v>
      </c>
      <c r="AQ4">
        <v>39</v>
      </c>
      <c r="AR4">
        <v>40</v>
      </c>
      <c r="AS4">
        <v>41</v>
      </c>
      <c r="AT4">
        <v>42</v>
      </c>
      <c r="AU4">
        <v>43</v>
      </c>
      <c r="AV4">
        <v>44</v>
      </c>
      <c r="AW4">
        <v>45</v>
      </c>
      <c r="AX4">
        <v>46</v>
      </c>
      <c r="AY4">
        <v>47</v>
      </c>
      <c r="AZ4">
        <v>48</v>
      </c>
      <c r="BA4">
        <v>49</v>
      </c>
      <c r="BB4">
        <v>50</v>
      </c>
      <c r="BC4">
        <v>51</v>
      </c>
      <c r="BD4">
        <v>52</v>
      </c>
      <c r="BE4">
        <v>53</v>
      </c>
      <c r="BF4">
        <v>54</v>
      </c>
      <c r="BG4">
        <v>55</v>
      </c>
      <c r="BH4">
        <v>56</v>
      </c>
      <c r="BI4">
        <v>57</v>
      </c>
      <c r="BJ4">
        <v>58</v>
      </c>
      <c r="BK4">
        <v>59</v>
      </c>
      <c r="BL4">
        <v>60</v>
      </c>
      <c r="BM4">
        <v>61</v>
      </c>
      <c r="BN4">
        <v>62</v>
      </c>
      <c r="BO4">
        <v>63</v>
      </c>
      <c r="BP4">
        <v>64</v>
      </c>
      <c r="BQ4">
        <v>65</v>
      </c>
      <c r="BR4">
        <v>66</v>
      </c>
      <c r="BS4">
        <v>67</v>
      </c>
      <c r="BT4">
        <v>68</v>
      </c>
      <c r="BU4">
        <v>69</v>
      </c>
      <c r="BV4">
        <v>70</v>
      </c>
      <c r="BW4">
        <v>71</v>
      </c>
      <c r="BX4">
        <v>72</v>
      </c>
      <c r="BY4">
        <v>73</v>
      </c>
      <c r="BZ4">
        <v>74</v>
      </c>
      <c r="CA4">
        <v>75</v>
      </c>
      <c r="CB4">
        <v>76</v>
      </c>
      <c r="CC4">
        <v>77</v>
      </c>
      <c r="CD4">
        <v>78</v>
      </c>
      <c r="CE4">
        <v>79</v>
      </c>
      <c r="CF4">
        <v>80</v>
      </c>
      <c r="CG4">
        <v>81</v>
      </c>
      <c r="CH4">
        <v>82</v>
      </c>
      <c r="CI4">
        <v>83</v>
      </c>
      <c r="CJ4">
        <v>84</v>
      </c>
      <c r="CK4">
        <v>85</v>
      </c>
      <c r="CL4">
        <v>86</v>
      </c>
      <c r="CM4">
        <v>87</v>
      </c>
      <c r="CN4">
        <v>88</v>
      </c>
      <c r="CO4">
        <v>89</v>
      </c>
    </row>
    <row r="5" spans="1:94" ht="26.25" customHeight="1" thickBot="1" x14ac:dyDescent="0.3">
      <c r="A5" s="8" t="s">
        <v>58</v>
      </c>
      <c r="B5" s="8" t="s">
        <v>59</v>
      </c>
      <c r="C5" s="131" t="s">
        <v>60</v>
      </c>
      <c r="D5" s="132"/>
      <c r="E5" s="132"/>
      <c r="F5" s="132"/>
      <c r="G5" s="132"/>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32"/>
      <c r="CF5" s="132"/>
      <c r="CG5" s="132"/>
      <c r="CH5" s="132"/>
      <c r="CI5" s="132"/>
      <c r="CJ5" s="132"/>
      <c r="CK5" s="132"/>
      <c r="CL5" s="132"/>
      <c r="CM5" s="132"/>
      <c r="CN5" s="132"/>
      <c r="CO5" s="132"/>
    </row>
    <row r="6" spans="1:94" ht="15.75" thickBot="1" x14ac:dyDescent="0.3">
      <c r="A6" s="11"/>
      <c r="B6" s="12"/>
      <c r="C6" s="13">
        <f ca="1">TODAY()</f>
        <v>43892</v>
      </c>
      <c r="D6" s="13">
        <f ca="1">C6+30</f>
        <v>43922</v>
      </c>
      <c r="E6" s="13">
        <f t="shared" ref="E6:L6" ca="1" si="0">D6+30</f>
        <v>43952</v>
      </c>
      <c r="F6" s="13">
        <f t="shared" ca="1" si="0"/>
        <v>43982</v>
      </c>
      <c r="G6" s="13">
        <f t="shared" ca="1" si="0"/>
        <v>44012</v>
      </c>
      <c r="H6" s="13">
        <f t="shared" ca="1" si="0"/>
        <v>44042</v>
      </c>
      <c r="I6" s="13">
        <f t="shared" ca="1" si="0"/>
        <v>44072</v>
      </c>
      <c r="J6" s="13">
        <f t="shared" ca="1" si="0"/>
        <v>44102</v>
      </c>
      <c r="K6" s="13">
        <f t="shared" ca="1" si="0"/>
        <v>44132</v>
      </c>
      <c r="L6" s="13">
        <f t="shared" ca="1" si="0"/>
        <v>44162</v>
      </c>
      <c r="M6" s="13">
        <f t="shared" ref="M6" ca="1" si="1">L6+30</f>
        <v>44192</v>
      </c>
      <c r="N6" s="13">
        <f t="shared" ref="N6" ca="1" si="2">M6+30</f>
        <v>44222</v>
      </c>
      <c r="O6" s="13">
        <f t="shared" ref="O6" ca="1" si="3">N6+30</f>
        <v>44252</v>
      </c>
      <c r="P6" s="13">
        <f t="shared" ref="P6" ca="1" si="4">O6+30</f>
        <v>44282</v>
      </c>
      <c r="Q6" s="13">
        <f t="shared" ref="Q6" ca="1" si="5">P6+30</f>
        <v>44312</v>
      </c>
      <c r="R6" s="13">
        <f t="shared" ref="R6" ca="1" si="6">Q6+30</f>
        <v>44342</v>
      </c>
      <c r="S6" s="13">
        <f t="shared" ref="S6" ca="1" si="7">R6+30</f>
        <v>44372</v>
      </c>
      <c r="T6" s="13">
        <f t="shared" ref="T6" ca="1" si="8">S6+30</f>
        <v>44402</v>
      </c>
      <c r="U6" s="13">
        <f t="shared" ref="U6" ca="1" si="9">T6+30</f>
        <v>44432</v>
      </c>
      <c r="V6" s="13">
        <f t="shared" ref="V6" ca="1" si="10">U6+30</f>
        <v>44462</v>
      </c>
      <c r="W6" s="13">
        <f t="shared" ref="W6" ca="1" si="11">V6+30</f>
        <v>44492</v>
      </c>
      <c r="X6" s="13">
        <f t="shared" ref="X6" ca="1" si="12">W6+30</f>
        <v>44522</v>
      </c>
      <c r="Y6" s="13">
        <f t="shared" ref="Y6" ca="1" si="13">X6+30</f>
        <v>44552</v>
      </c>
      <c r="Z6" s="13">
        <f t="shared" ref="Z6" ca="1" si="14">Y6+30</f>
        <v>44582</v>
      </c>
      <c r="AA6" s="13">
        <f t="shared" ref="AA6" ca="1" si="15">Z6+30</f>
        <v>44612</v>
      </c>
      <c r="AB6" s="13">
        <f t="shared" ref="AB6" ca="1" si="16">AA6+30</f>
        <v>44642</v>
      </c>
      <c r="AC6" s="13">
        <f t="shared" ref="AC6" ca="1" si="17">AB6+30</f>
        <v>44672</v>
      </c>
      <c r="AD6" s="13">
        <f t="shared" ref="AD6" ca="1" si="18">AC6+30</f>
        <v>44702</v>
      </c>
      <c r="AE6" s="13">
        <f t="shared" ref="AE6" ca="1" si="19">AD6+30</f>
        <v>44732</v>
      </c>
      <c r="AF6" s="13">
        <f t="shared" ref="AF6" ca="1" si="20">AE6+30</f>
        <v>44762</v>
      </c>
      <c r="AG6" s="13">
        <f t="shared" ref="AG6" ca="1" si="21">AF6+30</f>
        <v>44792</v>
      </c>
      <c r="AH6" s="13">
        <f t="shared" ref="AH6" ca="1" si="22">AG6+30</f>
        <v>44822</v>
      </c>
      <c r="AI6" s="13">
        <f t="shared" ref="AI6" ca="1" si="23">AH6+30</f>
        <v>44852</v>
      </c>
      <c r="AJ6" s="13">
        <f t="shared" ref="AJ6" ca="1" si="24">AI6+30</f>
        <v>44882</v>
      </c>
      <c r="AK6" s="13">
        <f t="shared" ref="AK6" ca="1" si="25">AJ6+30</f>
        <v>44912</v>
      </c>
      <c r="AL6" s="13">
        <f t="shared" ref="AL6" ca="1" si="26">AK6+30</f>
        <v>44942</v>
      </c>
      <c r="AM6" s="13">
        <f t="shared" ref="AM6" ca="1" si="27">AL6+30</f>
        <v>44972</v>
      </c>
      <c r="AN6" s="13">
        <f t="shared" ref="AN6" ca="1" si="28">AM6+30</f>
        <v>45002</v>
      </c>
      <c r="AO6" s="13">
        <f t="shared" ref="AO6" ca="1" si="29">AN6+30</f>
        <v>45032</v>
      </c>
      <c r="AP6" s="13">
        <f t="shared" ref="AP6" ca="1" si="30">AO6+30</f>
        <v>45062</v>
      </c>
      <c r="AQ6" s="13">
        <f t="shared" ref="AQ6" ca="1" si="31">AP6+30</f>
        <v>45092</v>
      </c>
      <c r="AR6" s="13">
        <f t="shared" ref="AR6" ca="1" si="32">AQ6+30</f>
        <v>45122</v>
      </c>
      <c r="AS6" s="13">
        <f t="shared" ref="AS6" ca="1" si="33">AR6+30</f>
        <v>45152</v>
      </c>
      <c r="AT6" s="13">
        <f t="shared" ref="AT6" ca="1" si="34">AS6+30</f>
        <v>45182</v>
      </c>
      <c r="AU6" s="13">
        <f t="shared" ref="AU6" ca="1" si="35">AT6+30</f>
        <v>45212</v>
      </c>
      <c r="AV6" s="13">
        <f t="shared" ref="AV6" ca="1" si="36">AU6+30</f>
        <v>45242</v>
      </c>
      <c r="AW6" s="13">
        <f t="shared" ref="AW6" ca="1" si="37">AV6+30</f>
        <v>45272</v>
      </c>
      <c r="AX6" s="13">
        <f t="shared" ref="AX6" ca="1" si="38">AW6+30</f>
        <v>45302</v>
      </c>
      <c r="AY6" s="13">
        <f t="shared" ref="AY6" ca="1" si="39">AX6+30</f>
        <v>45332</v>
      </c>
      <c r="AZ6" s="13">
        <f t="shared" ref="AZ6" ca="1" si="40">AY6+30</f>
        <v>45362</v>
      </c>
      <c r="BA6" s="13">
        <f t="shared" ref="BA6" ca="1" si="41">AZ6+30</f>
        <v>45392</v>
      </c>
      <c r="BB6" s="13">
        <f t="shared" ref="BB6" ca="1" si="42">BA6+30</f>
        <v>45422</v>
      </c>
      <c r="BC6" s="13">
        <f t="shared" ref="BC6" ca="1" si="43">BB6+30</f>
        <v>45452</v>
      </c>
      <c r="BD6" s="13">
        <f t="shared" ref="BD6" ca="1" si="44">BC6+30</f>
        <v>45482</v>
      </c>
      <c r="BE6" s="13">
        <f t="shared" ref="BE6" ca="1" si="45">BD6+30</f>
        <v>45512</v>
      </c>
      <c r="BF6" s="13">
        <f t="shared" ref="BF6" ca="1" si="46">BE6+30</f>
        <v>45542</v>
      </c>
      <c r="BG6" s="13">
        <f t="shared" ref="BG6" ca="1" si="47">BF6+30</f>
        <v>45572</v>
      </c>
      <c r="BH6" s="13">
        <f t="shared" ref="BH6" ca="1" si="48">BG6+30</f>
        <v>45602</v>
      </c>
      <c r="BI6" s="13">
        <f t="shared" ref="BI6" ca="1" si="49">BH6+30</f>
        <v>45632</v>
      </c>
      <c r="BJ6" s="13">
        <f t="shared" ref="BJ6" ca="1" si="50">BI6+30</f>
        <v>45662</v>
      </c>
      <c r="BK6" s="13">
        <f t="shared" ref="BK6" ca="1" si="51">BJ6+30</f>
        <v>45692</v>
      </c>
      <c r="BL6" s="13">
        <f t="shared" ref="BL6" ca="1" si="52">BK6+30</f>
        <v>45722</v>
      </c>
      <c r="BM6" s="13">
        <f t="shared" ref="BM6" ca="1" si="53">BL6+30</f>
        <v>45752</v>
      </c>
      <c r="BN6" s="13">
        <f t="shared" ref="BN6" ca="1" si="54">BM6+30</f>
        <v>45782</v>
      </c>
      <c r="BO6" s="13">
        <f t="shared" ref="BO6" ca="1" si="55">BN6+30</f>
        <v>45812</v>
      </c>
      <c r="BP6" s="13">
        <f t="shared" ref="BP6" ca="1" si="56">BO6+30</f>
        <v>45842</v>
      </c>
      <c r="BQ6" s="13">
        <f t="shared" ref="BQ6" ca="1" si="57">BP6+30</f>
        <v>45872</v>
      </c>
      <c r="BR6" s="13">
        <f t="shared" ref="BR6" ca="1" si="58">BQ6+30</f>
        <v>45902</v>
      </c>
      <c r="BS6" s="13">
        <f t="shared" ref="BS6" ca="1" si="59">BR6+30</f>
        <v>45932</v>
      </c>
      <c r="BT6" s="13">
        <f t="shared" ref="BT6" ca="1" si="60">BS6+30</f>
        <v>45962</v>
      </c>
      <c r="BU6" s="13">
        <f t="shared" ref="BU6" ca="1" si="61">BT6+30</f>
        <v>45992</v>
      </c>
      <c r="BV6" s="13">
        <f t="shared" ref="BV6" ca="1" si="62">BU6+30</f>
        <v>46022</v>
      </c>
      <c r="BW6" s="13">
        <f t="shared" ref="BW6" ca="1" si="63">BV6+30</f>
        <v>46052</v>
      </c>
      <c r="BX6" s="13">
        <f t="shared" ref="BX6" ca="1" si="64">BW6+30</f>
        <v>46082</v>
      </c>
      <c r="BY6" s="13">
        <f t="shared" ref="BY6" ca="1" si="65">BX6+30</f>
        <v>46112</v>
      </c>
      <c r="BZ6" s="13">
        <f t="shared" ref="BZ6" ca="1" si="66">BY6+30</f>
        <v>46142</v>
      </c>
      <c r="CA6" s="13">
        <f t="shared" ref="CA6" ca="1" si="67">BZ6+30</f>
        <v>46172</v>
      </c>
      <c r="CB6" s="13">
        <f t="shared" ref="CB6" ca="1" si="68">CA6+30</f>
        <v>46202</v>
      </c>
      <c r="CC6" s="13">
        <f t="shared" ref="CC6" ca="1" si="69">CB6+30</f>
        <v>46232</v>
      </c>
      <c r="CD6" s="13">
        <f t="shared" ref="CD6" ca="1" si="70">CC6+30</f>
        <v>46262</v>
      </c>
      <c r="CE6" s="13">
        <f t="shared" ref="CE6" ca="1" si="71">CD6+30</f>
        <v>46292</v>
      </c>
      <c r="CF6" s="13">
        <f t="shared" ref="CF6" ca="1" si="72">CE6+30</f>
        <v>46322</v>
      </c>
      <c r="CG6" s="13">
        <f t="shared" ref="CG6" ca="1" si="73">CF6+30</f>
        <v>46352</v>
      </c>
      <c r="CH6" s="13">
        <f t="shared" ref="CH6" ca="1" si="74">CG6+30</f>
        <v>46382</v>
      </c>
      <c r="CI6" s="13">
        <f t="shared" ref="CI6" ca="1" si="75">CH6+30</f>
        <v>46412</v>
      </c>
      <c r="CJ6" s="13">
        <f t="shared" ref="CJ6" ca="1" si="76">CI6+30</f>
        <v>46442</v>
      </c>
      <c r="CK6" s="13">
        <f t="shared" ref="CK6" ca="1" si="77">CJ6+30</f>
        <v>46472</v>
      </c>
      <c r="CL6" s="13">
        <f t="shared" ref="CL6" ca="1" si="78">CK6+30</f>
        <v>46502</v>
      </c>
      <c r="CM6" s="13">
        <f t="shared" ref="CM6" ca="1" si="79">CL6+30</f>
        <v>46532</v>
      </c>
      <c r="CN6" s="13">
        <f t="shared" ref="CN6" ca="1" si="80">CM6+30</f>
        <v>46562</v>
      </c>
      <c r="CO6" s="13">
        <f t="shared" ref="CO6" ca="1" si="81">CN6+30</f>
        <v>46592</v>
      </c>
      <c r="CP6" s="70" t="s">
        <v>60</v>
      </c>
    </row>
    <row r="7" spans="1:94" ht="15.75" thickBot="1" x14ac:dyDescent="0.3">
      <c r="A7" s="64" t="s">
        <v>9</v>
      </c>
      <c r="B7" s="9" t="s">
        <v>695</v>
      </c>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71">
        <f>SUM(C7:CO7)</f>
        <v>0</v>
      </c>
    </row>
    <row r="8" spans="1:94" ht="15.75" thickBot="1" x14ac:dyDescent="0.3">
      <c r="A8" s="64" t="s">
        <v>697</v>
      </c>
      <c r="B8" s="9" t="s">
        <v>698</v>
      </c>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71">
        <f t="shared" ref="CP8:CP11" si="82">SUM(C8:CO8)</f>
        <v>0</v>
      </c>
    </row>
    <row r="9" spans="1:94" ht="15.75" thickBot="1" x14ac:dyDescent="0.3">
      <c r="A9" s="64" t="s">
        <v>699</v>
      </c>
      <c r="B9" s="9" t="s">
        <v>718</v>
      </c>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71">
        <f t="shared" si="82"/>
        <v>0</v>
      </c>
    </row>
    <row r="10" spans="1:94" ht="15.75" thickBot="1" x14ac:dyDescent="0.3">
      <c r="A10" s="64" t="s">
        <v>700</v>
      </c>
      <c r="B10" s="9" t="s">
        <v>701</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71">
        <f t="shared" si="82"/>
        <v>0</v>
      </c>
    </row>
    <row r="11" spans="1:94" ht="15.75" thickBot="1" x14ac:dyDescent="0.3">
      <c r="A11" s="64" t="s">
        <v>702</v>
      </c>
      <c r="B11" s="9" t="s">
        <v>703</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71">
        <f t="shared" si="82"/>
        <v>0</v>
      </c>
    </row>
    <row r="12" spans="1:94" ht="15.75" thickBot="1" x14ac:dyDescent="0.3">
      <c r="A12" s="65" t="s">
        <v>707</v>
      </c>
      <c r="B12" s="9" t="s">
        <v>717</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71"/>
    </row>
    <row r="13" spans="1:94" ht="15.75" thickBot="1" x14ac:dyDescent="0.3">
      <c r="A13" s="65" t="s">
        <v>708</v>
      </c>
      <c r="B13" s="9" t="s">
        <v>709</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71"/>
    </row>
    <row r="14" spans="1:94" x14ac:dyDescent="0.25">
      <c r="C14" s="72"/>
      <c r="D14" s="72"/>
      <c r="E14" s="72"/>
      <c r="F14" s="72"/>
      <c r="G14" s="72"/>
      <c r="H14" s="72"/>
      <c r="I14" s="72"/>
      <c r="J14" s="72"/>
      <c r="K14" s="72"/>
      <c r="L14" s="72"/>
      <c r="M14" s="72"/>
      <c r="N14" s="72"/>
      <c r="O14" s="72"/>
      <c r="P14" s="72"/>
      <c r="Q14" s="72"/>
      <c r="CP14" s="82"/>
    </row>
    <row r="15" spans="1:94" ht="26.25" x14ac:dyDescent="0.25">
      <c r="A15" s="92" t="s">
        <v>61</v>
      </c>
      <c r="B15" s="97" t="s">
        <v>746</v>
      </c>
      <c r="C15" s="98" t="s">
        <v>747</v>
      </c>
      <c r="D15" s="98"/>
      <c r="E15" s="72"/>
      <c r="F15" s="72"/>
      <c r="G15" s="72"/>
      <c r="H15" s="72"/>
      <c r="I15" s="72"/>
      <c r="J15" s="72"/>
      <c r="K15" s="72"/>
      <c r="L15" s="72"/>
      <c r="M15" s="72"/>
      <c r="N15" s="72"/>
      <c r="O15" s="72"/>
      <c r="P15" s="72"/>
      <c r="Q15" s="72"/>
      <c r="CP15" s="82"/>
    </row>
    <row r="16" spans="1:94" ht="15.75" x14ac:dyDescent="0.25">
      <c r="A16" s="91"/>
      <c r="B16" s="97" t="s">
        <v>748</v>
      </c>
      <c r="C16" s="98" t="s">
        <v>748</v>
      </c>
      <c r="D16" s="98" t="s">
        <v>749</v>
      </c>
      <c r="E16" s="72" t="s">
        <v>764</v>
      </c>
      <c r="F16" s="72"/>
      <c r="G16" s="72"/>
      <c r="H16" s="72"/>
      <c r="I16" s="72"/>
      <c r="J16" s="72"/>
      <c r="K16" s="72"/>
      <c r="L16" s="72"/>
      <c r="M16" s="72"/>
      <c r="N16" s="72"/>
      <c r="O16" s="72"/>
      <c r="P16" s="72"/>
      <c r="Q16" s="72"/>
      <c r="CP16" s="82"/>
    </row>
    <row r="17" spans="1:17" x14ac:dyDescent="0.25">
      <c r="A17" s="93" t="s">
        <v>691</v>
      </c>
      <c r="B17" s="99">
        <f>'1- General Information'!B52</f>
        <v>6390313</v>
      </c>
      <c r="C17" s="102">
        <f>'SMEC India Fee'!C19</f>
        <v>869642</v>
      </c>
      <c r="D17" s="102">
        <f>'SMEC India Fee'!D19</f>
        <v>72324600</v>
      </c>
      <c r="E17" s="123">
        <f>B17*1.47</f>
        <v>9393760.1099999994</v>
      </c>
      <c r="F17" s="123">
        <f>C17*1.47</f>
        <v>1278373.74</v>
      </c>
      <c r="G17" s="123">
        <f>D17*0.0206</f>
        <v>1489886.76</v>
      </c>
      <c r="H17" s="123">
        <f>SUM(E17:G17)</f>
        <v>12162020.609999999</v>
      </c>
      <c r="I17" s="72"/>
      <c r="J17" s="72"/>
      <c r="K17" s="72"/>
      <c r="L17" s="72"/>
      <c r="M17" s="72"/>
      <c r="N17" s="72"/>
      <c r="O17" s="72"/>
      <c r="P17" s="72"/>
      <c r="Q17" s="72"/>
    </row>
    <row r="18" spans="1:17" ht="17.25" customHeight="1" thickBot="1" x14ac:dyDescent="0.3">
      <c r="A18" s="94" t="s">
        <v>759</v>
      </c>
      <c r="B18" s="100"/>
      <c r="C18" s="98"/>
      <c r="D18" s="98"/>
      <c r="E18" s="72"/>
      <c r="F18" s="72"/>
      <c r="G18" s="72"/>
      <c r="H18" s="72"/>
      <c r="I18" s="72"/>
      <c r="J18" s="72"/>
      <c r="K18" s="72"/>
      <c r="L18" s="72"/>
      <c r="M18" s="72"/>
      <c r="N18" s="72"/>
      <c r="O18" s="72"/>
      <c r="P18" s="72"/>
      <c r="Q18" s="72"/>
    </row>
    <row r="19" spans="1:17" ht="21" x14ac:dyDescent="0.35">
      <c r="A19" s="74" t="s">
        <v>756</v>
      </c>
      <c r="B19" s="101">
        <v>120000</v>
      </c>
      <c r="C19" s="98"/>
      <c r="D19" s="98"/>
      <c r="E19" s="72"/>
      <c r="F19" s="113"/>
      <c r="G19" s="119" t="s">
        <v>777</v>
      </c>
      <c r="H19" s="119"/>
      <c r="I19" s="120" t="s">
        <v>704</v>
      </c>
      <c r="J19" s="120"/>
      <c r="K19" s="121" t="s">
        <v>705</v>
      </c>
      <c r="L19" s="121"/>
      <c r="M19" s="122" t="s">
        <v>706</v>
      </c>
      <c r="N19" s="122"/>
      <c r="O19" s="125" t="s">
        <v>761</v>
      </c>
      <c r="Q19" s="72"/>
    </row>
    <row r="20" spans="1:17" ht="21" x14ac:dyDescent="0.35">
      <c r="A20" s="74" t="s">
        <v>757</v>
      </c>
      <c r="B20" s="101"/>
      <c r="C20" s="98"/>
      <c r="D20" s="98">
        <v>9300000</v>
      </c>
      <c r="E20" s="72"/>
      <c r="F20" s="113"/>
      <c r="G20" s="118" t="s">
        <v>120</v>
      </c>
      <c r="H20" s="114" t="s">
        <v>776</v>
      </c>
      <c r="I20" s="115" t="s">
        <v>120</v>
      </c>
      <c r="J20" s="115" t="s">
        <v>776</v>
      </c>
      <c r="K20" s="116" t="s">
        <v>120</v>
      </c>
      <c r="L20" s="116" t="s">
        <v>776</v>
      </c>
      <c r="M20" s="117" t="s">
        <v>120</v>
      </c>
      <c r="N20" s="117" t="s">
        <v>776</v>
      </c>
      <c r="O20" s="73"/>
      <c r="Q20" s="72"/>
    </row>
    <row r="21" spans="1:17" x14ac:dyDescent="0.25">
      <c r="A21" s="74" t="s">
        <v>758</v>
      </c>
      <c r="B21" s="101"/>
      <c r="C21" s="98"/>
      <c r="D21" s="103">
        <v>1000000</v>
      </c>
      <c r="E21" s="126" t="s">
        <v>762</v>
      </c>
      <c r="G21" s="114">
        <f>'CP 1&amp;CP 2'!G28</f>
        <v>1174370</v>
      </c>
      <c r="H21" s="114">
        <f>'CP 1&amp;CP 2'!K28</f>
        <v>1653293</v>
      </c>
      <c r="I21" s="115">
        <f>'CP 3'!G28</f>
        <v>0</v>
      </c>
      <c r="J21" s="115">
        <f>'CP 3'!K28</f>
        <v>1602714</v>
      </c>
      <c r="K21" s="116">
        <f>'CP 4'!G28</f>
        <v>444972</v>
      </c>
      <c r="L21" s="116">
        <f>'CP 4'!K28</f>
        <v>1250562</v>
      </c>
      <c r="M21" s="117">
        <f>'CP 5'!G28</f>
        <v>0</v>
      </c>
      <c r="N21" s="117">
        <f>'CP 5'!K28</f>
        <v>264402</v>
      </c>
      <c r="O21" s="73">
        <f>SUM(G21:N21)</f>
        <v>6390313</v>
      </c>
      <c r="Q21" s="72"/>
    </row>
    <row r="22" spans="1:17" x14ac:dyDescent="0.25">
      <c r="A22" s="74" t="s">
        <v>750</v>
      </c>
      <c r="B22" s="101"/>
      <c r="C22" s="98"/>
      <c r="D22" s="103">
        <v>7700000</v>
      </c>
      <c r="E22" s="127" t="s">
        <v>771</v>
      </c>
      <c r="G22" s="114">
        <f>'CP 1&amp;CP 2'!H28</f>
        <v>148518</v>
      </c>
      <c r="H22" s="114">
        <f>'CP 1&amp;CP 2'!L28</f>
        <v>551636</v>
      </c>
      <c r="I22" s="115">
        <f>'CP 3'!H28</f>
        <v>0</v>
      </c>
      <c r="J22" s="115">
        <f>'CP 3'!L28</f>
        <v>28890</v>
      </c>
      <c r="K22" s="116">
        <f>'CP 4'!H28</f>
        <v>32742</v>
      </c>
      <c r="L22" s="116">
        <f>'CP 4'!L28</f>
        <v>78966</v>
      </c>
      <c r="M22" s="117">
        <f>'CP 5'!H28</f>
        <v>4815</v>
      </c>
      <c r="N22" s="117">
        <f>'CP 5'!L28</f>
        <v>24075</v>
      </c>
      <c r="O22" s="73">
        <f>SUM(G22:N22)</f>
        <v>869642</v>
      </c>
      <c r="Q22" s="72"/>
    </row>
    <row r="23" spans="1:17" x14ac:dyDescent="0.25">
      <c r="A23" s="74" t="s">
        <v>751</v>
      </c>
      <c r="B23" s="101"/>
      <c r="C23" s="98"/>
      <c r="D23" s="103">
        <v>2772000</v>
      </c>
      <c r="E23" s="127" t="s">
        <v>772</v>
      </c>
      <c r="G23" s="114">
        <f>'CP 1&amp;CP 2'!I28</f>
        <v>7859280</v>
      </c>
      <c r="H23" s="114">
        <f>'CP 1&amp;CP 2'!M28</f>
        <v>19432560</v>
      </c>
      <c r="I23" s="115">
        <f>'CP 3'!I28</f>
        <v>1830150</v>
      </c>
      <c r="J23" s="115">
        <f>'CP 3'!M28</f>
        <v>23608935</v>
      </c>
      <c r="K23" s="116">
        <f>'CP 4'!I28</f>
        <v>3852030</v>
      </c>
      <c r="L23" s="116">
        <f>'CP 4'!M28</f>
        <v>9447060</v>
      </c>
      <c r="M23" s="117">
        <f>'CP 5'!I28</f>
        <v>2730150</v>
      </c>
      <c r="N23" s="117">
        <f>'CP 5'!M28</f>
        <v>3564435</v>
      </c>
      <c r="O23" s="73">
        <f>SUM(G23:N23)</f>
        <v>72324600</v>
      </c>
      <c r="Q23" s="72"/>
    </row>
    <row r="24" spans="1:17" x14ac:dyDescent="0.25">
      <c r="A24" s="74" t="s">
        <v>752</v>
      </c>
      <c r="B24" s="101"/>
      <c r="C24" s="98"/>
      <c r="D24" s="103">
        <v>8000000</v>
      </c>
      <c r="E24" s="72"/>
      <c r="F24" s="72"/>
      <c r="G24" s="72"/>
      <c r="H24" s="72"/>
      <c r="I24" s="72"/>
      <c r="J24" s="72"/>
      <c r="K24" s="72"/>
      <c r="L24" s="72"/>
      <c r="M24" s="72"/>
      <c r="N24" s="72"/>
      <c r="O24" s="72"/>
      <c r="P24" s="72"/>
      <c r="Q24" s="72"/>
    </row>
    <row r="25" spans="1:17" x14ac:dyDescent="0.25">
      <c r="A25" s="74" t="s">
        <v>753</v>
      </c>
      <c r="B25" s="101"/>
      <c r="C25" s="98"/>
      <c r="D25" s="103">
        <v>1424000</v>
      </c>
      <c r="E25" s="72"/>
      <c r="F25" s="72"/>
      <c r="G25" s="72"/>
      <c r="H25" s="72"/>
      <c r="I25" s="72"/>
      <c r="J25" s="72"/>
      <c r="K25" s="72"/>
      <c r="L25" s="72"/>
      <c r="M25" s="72"/>
      <c r="N25" s="72"/>
      <c r="O25" s="72"/>
      <c r="P25" s="72"/>
      <c r="Q25" s="72"/>
    </row>
    <row r="26" spans="1:17" x14ac:dyDescent="0.25">
      <c r="A26" s="74" t="s">
        <v>754</v>
      </c>
      <c r="B26" s="101"/>
      <c r="C26" s="98"/>
      <c r="D26" s="103">
        <v>5000000</v>
      </c>
      <c r="E26" s="72"/>
      <c r="F26" s="72"/>
      <c r="G26" s="72"/>
      <c r="H26" s="72"/>
      <c r="I26" s="72"/>
      <c r="J26" s="72"/>
      <c r="K26" s="72"/>
      <c r="L26" s="72"/>
      <c r="M26" s="72"/>
      <c r="N26" s="72"/>
      <c r="O26" s="72"/>
      <c r="P26" s="72"/>
      <c r="Q26" s="72"/>
    </row>
    <row r="27" spans="1:17" x14ac:dyDescent="0.25">
      <c r="A27" s="74" t="s">
        <v>755</v>
      </c>
      <c r="B27" s="101"/>
      <c r="C27" s="98"/>
      <c r="D27" s="103">
        <v>4300000</v>
      </c>
      <c r="E27" s="72"/>
      <c r="F27" s="72"/>
      <c r="G27" s="72"/>
      <c r="H27" s="72"/>
      <c r="I27" s="72"/>
      <c r="J27" s="72"/>
      <c r="K27" s="72"/>
      <c r="L27" s="72"/>
      <c r="M27" s="72"/>
      <c r="N27" s="72"/>
      <c r="O27" s="72"/>
      <c r="P27" s="72"/>
      <c r="Q27" s="72"/>
    </row>
    <row r="28" spans="1:17" ht="15.75" x14ac:dyDescent="0.25">
      <c r="A28" s="95" t="s">
        <v>63</v>
      </c>
      <c r="B28" s="135">
        <f>SUM(B17:B27)</f>
        <v>6510313</v>
      </c>
      <c r="C28" s="135">
        <f t="shared" ref="C28:D28" si="83">SUM(C17:C27)</f>
        <v>869642</v>
      </c>
      <c r="D28" s="135">
        <f t="shared" si="83"/>
        <v>111820600</v>
      </c>
      <c r="E28" s="72"/>
      <c r="F28" s="72"/>
      <c r="G28" s="72"/>
      <c r="H28" s="72"/>
      <c r="I28" s="72"/>
      <c r="J28" s="72"/>
      <c r="K28" s="72"/>
      <c r="L28" s="72"/>
      <c r="M28" s="72"/>
      <c r="N28" s="72"/>
      <c r="O28" s="72"/>
      <c r="P28" s="72"/>
      <c r="Q28" s="72"/>
    </row>
    <row r="29" spans="1:17" ht="16.5" thickBot="1" x14ac:dyDescent="0.3">
      <c r="A29" s="96" t="s">
        <v>694</v>
      </c>
      <c r="B29" s="136"/>
      <c r="C29" s="136"/>
      <c r="D29" s="136"/>
      <c r="E29" s="72"/>
      <c r="F29" s="72"/>
      <c r="G29" s="72"/>
      <c r="H29" s="72"/>
      <c r="I29" s="72"/>
      <c r="J29" s="72"/>
      <c r="K29" s="72"/>
      <c r="L29" s="72"/>
      <c r="M29" s="72"/>
      <c r="N29" s="72"/>
      <c r="O29" s="72"/>
      <c r="P29" s="72"/>
      <c r="Q29" s="72"/>
    </row>
    <row r="30" spans="1:17" x14ac:dyDescent="0.25">
      <c r="C30" s="72"/>
      <c r="D30" s="72"/>
      <c r="E30" s="72"/>
      <c r="F30" s="72"/>
      <c r="G30" s="72"/>
      <c r="H30" s="72"/>
      <c r="I30" s="72"/>
      <c r="J30" s="72"/>
      <c r="K30" s="72"/>
      <c r="L30" s="72"/>
      <c r="M30" s="72"/>
      <c r="N30" s="72"/>
      <c r="O30" s="72"/>
      <c r="P30" s="72"/>
      <c r="Q30" s="72"/>
    </row>
    <row r="31" spans="1:17" x14ac:dyDescent="0.25">
      <c r="C31" s="72"/>
      <c r="D31" s="72"/>
      <c r="E31" s="72"/>
      <c r="F31" s="72"/>
      <c r="G31" s="72"/>
      <c r="H31" s="72"/>
      <c r="I31" s="72"/>
      <c r="J31" s="72"/>
      <c r="K31" s="72"/>
      <c r="L31" s="72"/>
      <c r="M31" s="72"/>
      <c r="N31" s="72"/>
      <c r="O31" s="72"/>
      <c r="P31" s="72"/>
      <c r="Q31" s="72"/>
    </row>
    <row r="32" spans="1:17" ht="15.75" x14ac:dyDescent="0.25">
      <c r="A32" s="15" t="s">
        <v>64</v>
      </c>
      <c r="C32" s="72"/>
      <c r="D32" s="72"/>
      <c r="E32" s="72"/>
      <c r="F32" s="72"/>
      <c r="G32" s="72"/>
      <c r="H32" s="72"/>
      <c r="I32" s="72"/>
      <c r="J32" s="72"/>
      <c r="K32" s="72"/>
      <c r="L32" s="72"/>
      <c r="M32" s="72"/>
      <c r="N32" s="72"/>
      <c r="O32" s="72"/>
      <c r="P32" s="72"/>
      <c r="Q32" s="72"/>
    </row>
    <row r="33" spans="1:17" x14ac:dyDescent="0.25">
      <c r="O33" s="124"/>
      <c r="P33" s="72"/>
      <c r="Q33" s="72"/>
    </row>
    <row r="34" spans="1:17" ht="15.75" x14ac:dyDescent="0.25">
      <c r="A34" s="5" t="s">
        <v>65</v>
      </c>
      <c r="B34" s="6"/>
      <c r="O34" s="82"/>
      <c r="P34" s="72"/>
      <c r="Q34" s="72"/>
    </row>
    <row r="35" spans="1:17" ht="15.75" x14ac:dyDescent="0.25">
      <c r="A35" s="5" t="s">
        <v>66</v>
      </c>
      <c r="B35" s="6"/>
      <c r="O35" s="82"/>
      <c r="P35" s="72"/>
      <c r="Q35" s="72"/>
    </row>
    <row r="36" spans="1:17" x14ac:dyDescent="0.25">
      <c r="O36" s="82"/>
      <c r="P36" s="72"/>
      <c r="Q36" s="72"/>
    </row>
    <row r="37" spans="1:17" ht="36" customHeight="1" x14ac:dyDescent="0.25">
      <c r="A37" s="137" t="s">
        <v>67</v>
      </c>
      <c r="B37" s="138"/>
      <c r="O37" s="82"/>
      <c r="P37" s="72"/>
      <c r="Q37" s="72"/>
    </row>
    <row r="38" spans="1:17" s="72" customFormat="1" x14ac:dyDescent="0.25"/>
    <row r="39" spans="1:17" s="72" customFormat="1" x14ac:dyDescent="0.25"/>
    <row r="40" spans="1:17" s="72" customFormat="1" x14ac:dyDescent="0.25"/>
    <row r="41" spans="1:17" s="72" customFormat="1" x14ac:dyDescent="0.25"/>
    <row r="42" spans="1:17" s="72" customFormat="1" x14ac:dyDescent="0.25"/>
    <row r="43" spans="1:17" s="72" customFormat="1" x14ac:dyDescent="0.25"/>
    <row r="44" spans="1:17" s="72" customFormat="1" x14ac:dyDescent="0.25"/>
    <row r="45" spans="1:17" s="72" customFormat="1" x14ac:dyDescent="0.25"/>
    <row r="46" spans="1:17" s="72" customFormat="1" x14ac:dyDescent="0.25"/>
    <row r="47" spans="1:17" s="72" customFormat="1" x14ac:dyDescent="0.25"/>
    <row r="48" spans="1:17" s="72" customFormat="1" x14ac:dyDescent="0.25"/>
    <row r="49" s="72" customFormat="1" x14ac:dyDescent="0.25"/>
  </sheetData>
  <mergeCells count="6">
    <mergeCell ref="C5:CO5"/>
    <mergeCell ref="A1:B1"/>
    <mergeCell ref="B28:B29"/>
    <mergeCell ref="A37:B37"/>
    <mergeCell ref="C28:C29"/>
    <mergeCell ref="D28:D29"/>
  </mergeCells>
  <pageMargins left="0.7" right="0.7" top="0.75" bottom="0.75" header="0.3" footer="0.3"/>
  <pageSetup paperSize="9" scale="5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
  <sheetViews>
    <sheetView topLeftCell="B1" zoomScale="90" zoomScaleNormal="90" workbookViewId="0">
      <selection activeCell="F16" sqref="F16"/>
    </sheetView>
  </sheetViews>
  <sheetFormatPr defaultRowHeight="15" x14ac:dyDescent="0.25"/>
  <cols>
    <col min="1" max="1" width="35.28515625" customWidth="1"/>
    <col min="2" max="2" width="35.5703125" customWidth="1"/>
    <col min="3" max="3" width="13.5703125" customWidth="1"/>
    <col min="4" max="4" width="13.5703125" hidden="1" customWidth="1"/>
    <col min="6" max="6" width="10.42578125" customWidth="1"/>
    <col min="8" max="8" width="12.85546875" customWidth="1"/>
    <col min="9" max="9" width="12.5703125" customWidth="1"/>
    <col min="10" max="10" width="10.7109375" customWidth="1"/>
    <col min="11" max="11" width="10.85546875" customWidth="1"/>
    <col min="13" max="13" width="19" customWidth="1"/>
    <col min="16" max="16" width="10.7109375" hidden="1" customWidth="1"/>
  </cols>
  <sheetData>
    <row r="1" spans="1:16" ht="15" customHeight="1" x14ac:dyDescent="0.25">
      <c r="A1" s="74"/>
      <c r="B1" s="74"/>
      <c r="C1" s="74" t="s">
        <v>778</v>
      </c>
      <c r="D1" s="74" t="s">
        <v>780</v>
      </c>
      <c r="E1" s="139" t="s">
        <v>779</v>
      </c>
      <c r="F1" s="139"/>
      <c r="G1" s="139"/>
      <c r="H1" s="139"/>
      <c r="I1" s="75" t="s">
        <v>714</v>
      </c>
      <c r="J1" s="140" t="s">
        <v>716</v>
      </c>
      <c r="K1" s="140"/>
      <c r="L1" s="140"/>
      <c r="M1" s="140"/>
      <c r="N1" s="141" t="s">
        <v>712</v>
      </c>
      <c r="O1" s="142" t="s">
        <v>713</v>
      </c>
      <c r="P1" s="143" t="s">
        <v>783</v>
      </c>
    </row>
    <row r="2" spans="1:16" x14ac:dyDescent="0.25">
      <c r="A2" s="74" t="str">
        <f>'2- Cost Plan'!A5</f>
        <v>Role</v>
      </c>
      <c r="B2" s="74" t="str">
        <f>'2- Cost Plan'!B5</f>
        <v>Name</v>
      </c>
      <c r="C2" s="74" t="s">
        <v>714</v>
      </c>
      <c r="D2" s="74" t="s">
        <v>781</v>
      </c>
      <c r="E2" s="74" t="s">
        <v>710</v>
      </c>
      <c r="F2" s="74" t="s">
        <v>704</v>
      </c>
      <c r="G2" s="74" t="s">
        <v>705</v>
      </c>
      <c r="H2" s="74" t="s">
        <v>706</v>
      </c>
      <c r="I2" s="74"/>
      <c r="J2" s="74" t="s">
        <v>711</v>
      </c>
      <c r="K2" s="74" t="s">
        <v>704</v>
      </c>
      <c r="L2" s="74" t="s">
        <v>705</v>
      </c>
      <c r="M2" s="74" t="s">
        <v>706</v>
      </c>
      <c r="N2" s="141"/>
      <c r="O2" s="142"/>
      <c r="P2" s="144"/>
    </row>
    <row r="3" spans="1:16" x14ac:dyDescent="0.25">
      <c r="A3" s="74" t="str">
        <f>'2- Cost Plan'!A7</f>
        <v>Project Manager</v>
      </c>
      <c r="B3" s="74" t="str">
        <f>'2- Cost Plan'!B7</f>
        <v>Dr Pararajasegram Dharmabalan</v>
      </c>
      <c r="C3" s="74">
        <v>2625070</v>
      </c>
      <c r="D3" s="74">
        <v>37500</v>
      </c>
      <c r="E3" s="74">
        <v>8</v>
      </c>
      <c r="F3" s="74">
        <v>0</v>
      </c>
      <c r="G3" s="74">
        <v>6</v>
      </c>
      <c r="H3" s="74">
        <v>0</v>
      </c>
      <c r="I3" s="73">
        <f>SUM(E3:H3)/O3*C3</f>
        <v>525014</v>
      </c>
      <c r="J3" s="74">
        <v>20</v>
      </c>
      <c r="K3" s="74">
        <v>12</v>
      </c>
      <c r="L3" s="74">
        <v>18</v>
      </c>
      <c r="M3" s="74">
        <v>6</v>
      </c>
      <c r="N3" s="73">
        <f>SUM(J3:M3)/O3*C3</f>
        <v>2100056</v>
      </c>
      <c r="O3" s="74">
        <f>SUM(E3:H3)+SUM(J3:M3)</f>
        <v>70</v>
      </c>
      <c r="P3" s="128">
        <f>D3*O3</f>
        <v>2625000</v>
      </c>
    </row>
    <row r="4" spans="1:16" x14ac:dyDescent="0.25">
      <c r="A4" s="74" t="str">
        <f>'2- Cost Plan'!A8</f>
        <v>Water Supply Engineer</v>
      </c>
      <c r="B4" s="74" t="str">
        <f>'2- Cost Plan'!B8</f>
        <v xml:space="preserve">Shane Farquharson </v>
      </c>
      <c r="C4" s="76">
        <v>583280</v>
      </c>
      <c r="D4" s="76">
        <v>25360</v>
      </c>
      <c r="E4" s="74">
        <v>5</v>
      </c>
      <c r="F4" s="74">
        <v>0</v>
      </c>
      <c r="G4" s="74">
        <v>6</v>
      </c>
      <c r="H4" s="74">
        <v>0</v>
      </c>
      <c r="I4" s="73">
        <f>SUM(E4:H4)/O4*C4</f>
        <v>278960</v>
      </c>
      <c r="J4" s="74">
        <v>0</v>
      </c>
      <c r="K4" s="74">
        <v>0</v>
      </c>
      <c r="L4" s="74">
        <v>12</v>
      </c>
      <c r="M4" s="74"/>
      <c r="N4" s="73">
        <f t="shared" ref="N4:N9" si="0">SUM(J4:M4)/O4*C4</f>
        <v>304320</v>
      </c>
      <c r="O4" s="74">
        <f>SUM(E4:H4)+SUM(J4:M4)</f>
        <v>23</v>
      </c>
      <c r="P4" s="129">
        <f>D4*O4</f>
        <v>583280</v>
      </c>
    </row>
    <row r="5" spans="1:16" x14ac:dyDescent="0.25">
      <c r="A5" s="74" t="str">
        <f>'2- Cost Plan'!A9</f>
        <v>Mechanical Engineer (Desal)</v>
      </c>
      <c r="B5" s="74" t="str">
        <f>'2- Cost Plan'!B9</f>
        <v>Michael Morillon</v>
      </c>
      <c r="C5" s="76">
        <v>660000</v>
      </c>
      <c r="D5" s="76">
        <v>44000</v>
      </c>
      <c r="E5" s="74">
        <v>5</v>
      </c>
      <c r="F5" s="74">
        <v>0</v>
      </c>
      <c r="G5" s="74">
        <v>0</v>
      </c>
      <c r="H5" s="74">
        <v>0</v>
      </c>
      <c r="I5" s="73">
        <f>SUM(E5:H5)/O5*C5</f>
        <v>220000</v>
      </c>
      <c r="J5" s="74">
        <v>10</v>
      </c>
      <c r="K5" s="74"/>
      <c r="L5" s="74"/>
      <c r="M5" s="74"/>
      <c r="N5" s="73">
        <f t="shared" si="0"/>
        <v>440000</v>
      </c>
      <c r="O5" s="74">
        <f t="shared" ref="O5:O9" si="1">SUM(E5:H5)+SUM(J5:M5)</f>
        <v>15</v>
      </c>
      <c r="P5" s="129">
        <f>D5*O5</f>
        <v>660000</v>
      </c>
    </row>
    <row r="6" spans="1:16" x14ac:dyDescent="0.25">
      <c r="A6" s="74" t="str">
        <f>'2- Cost Plan'!A10</f>
        <v>Electrical Engineer (Desal)</v>
      </c>
      <c r="B6" s="74" t="str">
        <f>'2- Cost Plan'!B10</f>
        <v>Sergio de Bastos Vilar Magalhaes Paulo</v>
      </c>
      <c r="C6" s="76">
        <v>328300</v>
      </c>
      <c r="D6" s="76">
        <v>13132</v>
      </c>
      <c r="E6" s="74">
        <v>7</v>
      </c>
      <c r="F6" s="74"/>
      <c r="G6" s="74"/>
      <c r="H6" s="74"/>
      <c r="I6" s="73">
        <f t="shared" ref="I6:I9" si="2">SUM(E6:H6)/O6*C6</f>
        <v>91924.000000000015</v>
      </c>
      <c r="J6" s="74">
        <v>15</v>
      </c>
      <c r="K6" s="74"/>
      <c r="L6" s="74"/>
      <c r="M6" s="74">
        <v>3</v>
      </c>
      <c r="N6" s="73">
        <f t="shared" si="0"/>
        <v>236376</v>
      </c>
      <c r="O6" s="74">
        <f t="shared" si="1"/>
        <v>25</v>
      </c>
      <c r="P6" s="129">
        <f t="shared" ref="P6:P9" si="3">D6*O6</f>
        <v>328300</v>
      </c>
    </row>
    <row r="7" spans="1:16" x14ac:dyDescent="0.25">
      <c r="A7" s="74" t="str">
        <f>'2- Cost Plan'!A11</f>
        <v>Pipeline Engineer</v>
      </c>
      <c r="B7" s="74" t="str">
        <f>'2- Cost Plan'!B11</f>
        <v xml:space="preserve">John Goullee </v>
      </c>
      <c r="C7" s="76">
        <v>1582140</v>
      </c>
      <c r="D7" s="76">
        <v>22602</v>
      </c>
      <c r="E7" s="74">
        <v>1</v>
      </c>
      <c r="F7" s="74">
        <v>0</v>
      </c>
      <c r="G7" s="74">
        <v>3</v>
      </c>
      <c r="H7" s="74"/>
      <c r="I7" s="73">
        <f t="shared" si="2"/>
        <v>90408</v>
      </c>
      <c r="J7" s="74">
        <v>3</v>
      </c>
      <c r="K7" s="74">
        <v>51</v>
      </c>
      <c r="L7" s="74">
        <v>12</v>
      </c>
      <c r="M7" s="74"/>
      <c r="N7" s="73">
        <f t="shared" si="0"/>
        <v>1491732</v>
      </c>
      <c r="O7" s="74">
        <f t="shared" si="1"/>
        <v>70</v>
      </c>
      <c r="P7" s="129">
        <f t="shared" si="3"/>
        <v>1582140</v>
      </c>
    </row>
    <row r="8" spans="1:16" x14ac:dyDescent="0.25">
      <c r="A8" s="74" t="str">
        <f>'2- Cost Plan'!A12</f>
        <v>Contract Specialist (Desal)</v>
      </c>
      <c r="B8" s="74" t="str">
        <f>'2- Cost Plan'!B12</f>
        <v>Roderick Mackenzie</v>
      </c>
      <c r="C8" s="76">
        <v>399663</v>
      </c>
      <c r="D8" s="76">
        <v>44407</v>
      </c>
      <c r="E8" s="74">
        <v>8</v>
      </c>
      <c r="F8" s="74"/>
      <c r="G8" s="74"/>
      <c r="H8" s="74"/>
      <c r="I8" s="73">
        <f t="shared" si="2"/>
        <v>355256</v>
      </c>
      <c r="J8" s="74">
        <v>1</v>
      </c>
      <c r="K8" s="74"/>
      <c r="L8" s="74"/>
      <c r="M8" s="74"/>
      <c r="N8" s="73">
        <f t="shared" si="0"/>
        <v>44407</v>
      </c>
      <c r="O8" s="74">
        <f t="shared" si="1"/>
        <v>9</v>
      </c>
      <c r="P8" s="129">
        <f t="shared" si="3"/>
        <v>399663</v>
      </c>
    </row>
    <row r="9" spans="1:16" x14ac:dyDescent="0.25">
      <c r="A9" s="74" t="str">
        <f>'2- Cost Plan'!A13</f>
        <v>Monitoring and Control Expert (Desal)</v>
      </c>
      <c r="B9" s="74" t="str">
        <f>'2- Cost Plan'!B13</f>
        <v xml:space="preserve">Manikandan Ganesh Shoranur </v>
      </c>
      <c r="C9" s="76">
        <v>211860</v>
      </c>
      <c r="D9" s="76">
        <v>19260</v>
      </c>
      <c r="E9" s="74">
        <v>3</v>
      </c>
      <c r="F9" s="74"/>
      <c r="G9" s="74"/>
      <c r="H9" s="74"/>
      <c r="I9" s="73">
        <f t="shared" si="2"/>
        <v>57779.999999999993</v>
      </c>
      <c r="J9" s="74">
        <v>8</v>
      </c>
      <c r="K9" s="74"/>
      <c r="L9" s="74"/>
      <c r="M9" s="74"/>
      <c r="N9" s="73">
        <f t="shared" si="0"/>
        <v>154080</v>
      </c>
      <c r="O9" s="74">
        <f t="shared" si="1"/>
        <v>11</v>
      </c>
      <c r="P9" s="129">
        <f t="shared" si="3"/>
        <v>211860</v>
      </c>
    </row>
    <row r="10" spans="1:16" x14ac:dyDescent="0.25">
      <c r="A10" s="74"/>
      <c r="B10" s="74"/>
      <c r="C10" s="77">
        <f>SUM(C3:C9)</f>
        <v>6390313</v>
      </c>
      <c r="D10" s="77"/>
      <c r="E10" s="74"/>
      <c r="F10" s="74"/>
      <c r="G10" s="74"/>
      <c r="H10" s="74"/>
      <c r="I10" s="77">
        <f>SUM(I3:I9)</f>
        <v>1619342</v>
      </c>
      <c r="J10" s="74"/>
      <c r="K10" s="74"/>
      <c r="L10" s="74"/>
      <c r="M10" s="74"/>
      <c r="N10" s="78">
        <f>SUM(N3:N9)</f>
        <v>4770971</v>
      </c>
      <c r="O10" s="74"/>
      <c r="P10" s="74">
        <f>I10+N10</f>
        <v>6390313</v>
      </c>
    </row>
  </sheetData>
  <mergeCells count="5">
    <mergeCell ref="E1:H1"/>
    <mergeCell ref="J1:M1"/>
    <mergeCell ref="N1:N2"/>
    <mergeCell ref="O1:O2"/>
    <mergeCell ref="P1: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1"/>
  <sheetViews>
    <sheetView zoomScale="80" zoomScaleNormal="80" workbookViewId="0">
      <selection activeCell="Y23" sqref="Y23"/>
    </sheetView>
  </sheetViews>
  <sheetFormatPr defaultRowHeight="15" x14ac:dyDescent="0.25"/>
  <cols>
    <col min="1" max="1" width="44.7109375" bestFit="1" customWidth="1"/>
    <col min="2" max="2" width="24.42578125" customWidth="1"/>
    <col min="3" max="3" width="14.28515625" customWidth="1"/>
    <col min="4" max="4" width="15.140625" customWidth="1"/>
    <col min="10" max="10" width="11.5703125" customWidth="1"/>
    <col min="16" max="16" width="12.42578125" bestFit="1" customWidth="1"/>
    <col min="18" max="18" width="9.140625" hidden="1" customWidth="1"/>
    <col min="19" max="19" width="7.85546875" hidden="1" customWidth="1"/>
    <col min="20" max="20" width="10.140625" hidden="1" customWidth="1"/>
    <col min="21" max="21" width="11.7109375" hidden="1" customWidth="1"/>
  </cols>
  <sheetData>
    <row r="1" spans="1:21" x14ac:dyDescent="0.25">
      <c r="E1" s="150" t="s">
        <v>715</v>
      </c>
      <c r="F1" s="150"/>
      <c r="G1" s="150"/>
      <c r="H1" s="150"/>
      <c r="I1" s="79" t="s">
        <v>714</v>
      </c>
      <c r="J1" s="79" t="s">
        <v>719</v>
      </c>
      <c r="K1" s="151" t="s">
        <v>716</v>
      </c>
      <c r="L1" s="151"/>
      <c r="M1" s="151"/>
      <c r="N1" s="151"/>
      <c r="O1" s="152" t="s">
        <v>714</v>
      </c>
      <c r="P1" s="152" t="s">
        <v>719</v>
      </c>
      <c r="Q1" s="146" t="s">
        <v>713</v>
      </c>
      <c r="R1" s="145" t="s">
        <v>784</v>
      </c>
      <c r="S1" s="145"/>
      <c r="T1" s="145" t="s">
        <v>787</v>
      </c>
      <c r="U1" s="145"/>
    </row>
    <row r="2" spans="1:21" x14ac:dyDescent="0.25">
      <c r="A2" t="str">
        <f>'[1]2- Cost Plan'!A5</f>
        <v>Role</v>
      </c>
      <c r="B2" t="str">
        <f>'[1]2- Cost Plan'!B5</f>
        <v>Name</v>
      </c>
      <c r="C2" t="s">
        <v>714</v>
      </c>
      <c r="D2" t="s">
        <v>719</v>
      </c>
      <c r="E2" t="s">
        <v>710</v>
      </c>
      <c r="F2" t="s">
        <v>704</v>
      </c>
      <c r="G2" t="s">
        <v>705</v>
      </c>
      <c r="H2" t="s">
        <v>706</v>
      </c>
      <c r="K2" t="s">
        <v>711</v>
      </c>
      <c r="L2" t="s">
        <v>704</v>
      </c>
      <c r="M2" t="s">
        <v>705</v>
      </c>
      <c r="N2" t="s">
        <v>706</v>
      </c>
      <c r="O2" s="152"/>
      <c r="P2" s="152"/>
      <c r="Q2" s="146"/>
      <c r="R2" t="s">
        <v>785</v>
      </c>
      <c r="S2" t="s">
        <v>786</v>
      </c>
      <c r="T2" t="s">
        <v>748</v>
      </c>
      <c r="U2" t="s">
        <v>749</v>
      </c>
    </row>
    <row r="3" spans="1:21" x14ac:dyDescent="0.25">
      <c r="A3" s="74" t="s">
        <v>720</v>
      </c>
      <c r="B3" s="74" t="s">
        <v>721</v>
      </c>
      <c r="C3" s="80">
        <v>457590</v>
      </c>
      <c r="D3" s="145"/>
      <c r="E3">
        <v>6</v>
      </c>
      <c r="I3" s="73">
        <f>SUM(E3:H3)/Q3*C3</f>
        <v>65370</v>
      </c>
      <c r="J3" s="81"/>
      <c r="K3">
        <v>36</v>
      </c>
      <c r="O3" s="73">
        <f>SUM(K3:N3)/Q3*C3</f>
        <v>392220</v>
      </c>
      <c r="P3" s="81"/>
      <c r="Q3">
        <f>SUM(E3:H3)+SUM(K3:N3)</f>
        <v>42</v>
      </c>
      <c r="R3">
        <v>10895</v>
      </c>
      <c r="T3">
        <f>Q3*R3</f>
        <v>457590</v>
      </c>
    </row>
    <row r="4" spans="1:21" x14ac:dyDescent="0.25">
      <c r="A4" s="74" t="s">
        <v>722</v>
      </c>
      <c r="B4" s="74" t="s">
        <v>723</v>
      </c>
      <c r="C4" s="80">
        <v>92448</v>
      </c>
      <c r="D4" s="145"/>
      <c r="E4">
        <v>2</v>
      </c>
      <c r="G4">
        <v>3</v>
      </c>
      <c r="I4" s="73">
        <f>SUM(E4:H4)/Q4*C4</f>
        <v>38520</v>
      </c>
      <c r="J4" s="81"/>
      <c r="K4">
        <v>3</v>
      </c>
      <c r="M4">
        <v>4</v>
      </c>
      <c r="O4" s="73">
        <f t="shared" ref="O4:O8" si="0">SUM(K4:N4)/Q4*C4</f>
        <v>53928</v>
      </c>
      <c r="P4" s="81"/>
      <c r="Q4">
        <f>SUM(E4:H4)+SUM(K4:N4)</f>
        <v>12</v>
      </c>
      <c r="R4">
        <v>7704</v>
      </c>
      <c r="T4">
        <f t="shared" ref="T4:T8" si="1">Q4*R4</f>
        <v>92448</v>
      </c>
    </row>
    <row r="5" spans="1:21" x14ac:dyDescent="0.25">
      <c r="A5" s="74" t="s">
        <v>724</v>
      </c>
      <c r="B5" s="74" t="s">
        <v>782</v>
      </c>
      <c r="C5" s="80">
        <v>29056</v>
      </c>
      <c r="D5" s="145"/>
      <c r="E5">
        <v>3</v>
      </c>
      <c r="I5" s="83">
        <f>SUM(E5:H5)/Q5*C5</f>
        <v>21792</v>
      </c>
      <c r="J5" s="81"/>
      <c r="K5">
        <v>1</v>
      </c>
      <c r="O5" s="83">
        <f t="shared" si="0"/>
        <v>7264</v>
      </c>
      <c r="P5" s="81"/>
      <c r="Q5">
        <f>SUM(E5:H5)+SUM(K5:N5)</f>
        <v>4</v>
      </c>
      <c r="R5">
        <v>7264</v>
      </c>
      <c r="T5">
        <f t="shared" si="1"/>
        <v>29056</v>
      </c>
    </row>
    <row r="6" spans="1:21" x14ac:dyDescent="0.25">
      <c r="A6" s="74" t="s">
        <v>726</v>
      </c>
      <c r="B6" s="74" t="s">
        <v>727</v>
      </c>
      <c r="C6" s="80">
        <v>36318</v>
      </c>
      <c r="D6" s="145"/>
      <c r="E6">
        <v>3</v>
      </c>
      <c r="I6" s="73">
        <f t="shared" ref="I6:I8" si="2">SUM(E6:H6)/Q6*C6</f>
        <v>36318</v>
      </c>
      <c r="J6" s="81"/>
      <c r="O6" s="73">
        <f t="shared" si="0"/>
        <v>0</v>
      </c>
      <c r="P6" s="81"/>
      <c r="Q6">
        <f>SUM(E6:H6)+SUM(K6:N6)</f>
        <v>3</v>
      </c>
      <c r="R6">
        <v>12106</v>
      </c>
      <c r="T6">
        <f t="shared" si="1"/>
        <v>36318</v>
      </c>
    </row>
    <row r="7" spans="1:21" x14ac:dyDescent="0.25">
      <c r="A7" s="74" t="s">
        <v>728</v>
      </c>
      <c r="B7" s="74" t="s">
        <v>729</v>
      </c>
      <c r="C7" s="80">
        <v>100150</v>
      </c>
      <c r="D7" s="145"/>
      <c r="E7">
        <v>0</v>
      </c>
      <c r="I7" s="73">
        <f t="shared" si="2"/>
        <v>0</v>
      </c>
      <c r="J7" s="81"/>
      <c r="K7">
        <v>10</v>
      </c>
      <c r="O7" s="83">
        <f t="shared" si="0"/>
        <v>100150</v>
      </c>
      <c r="P7" s="81"/>
      <c r="Q7">
        <f>SUM(E7:H7)+SUM(K7:N7)</f>
        <v>10</v>
      </c>
      <c r="R7">
        <v>10015</v>
      </c>
      <c r="T7">
        <f t="shared" si="1"/>
        <v>100150</v>
      </c>
    </row>
    <row r="8" spans="1:21" x14ac:dyDescent="0.25">
      <c r="A8" s="98" t="s">
        <v>730</v>
      </c>
      <c r="B8" s="74" t="s">
        <v>731</v>
      </c>
      <c r="C8" s="80">
        <v>154080</v>
      </c>
      <c r="D8" s="147"/>
      <c r="E8" s="82">
        <v>1</v>
      </c>
      <c r="F8" s="82">
        <v>0</v>
      </c>
      <c r="G8">
        <v>1</v>
      </c>
      <c r="H8">
        <v>0.5</v>
      </c>
      <c r="I8" s="73">
        <f t="shared" si="2"/>
        <v>24075</v>
      </c>
      <c r="J8" s="81"/>
      <c r="K8">
        <v>3</v>
      </c>
      <c r="L8">
        <v>3</v>
      </c>
      <c r="M8">
        <v>5</v>
      </c>
      <c r="N8">
        <v>2.5</v>
      </c>
      <c r="O8" s="73">
        <f t="shared" si="0"/>
        <v>130005</v>
      </c>
      <c r="P8" s="81"/>
      <c r="Q8">
        <f t="shared" ref="Q8:Q11" si="3">SUM(E8:H8)+SUM(K8:N8)</f>
        <v>16</v>
      </c>
      <c r="R8">
        <v>9630</v>
      </c>
      <c r="T8">
        <f t="shared" si="1"/>
        <v>154080</v>
      </c>
    </row>
    <row r="9" spans="1:21" x14ac:dyDescent="0.25">
      <c r="A9" s="74" t="s">
        <v>732</v>
      </c>
      <c r="B9" s="74" t="s">
        <v>733</v>
      </c>
      <c r="C9" s="148"/>
      <c r="D9" s="76">
        <v>31374000</v>
      </c>
      <c r="E9" s="82">
        <v>6</v>
      </c>
      <c r="F9">
        <v>0</v>
      </c>
      <c r="G9">
        <v>3</v>
      </c>
      <c r="I9" s="71"/>
      <c r="J9" s="85">
        <f t="shared" ref="J9:J18" si="4">SUM(E9:H9)/Q9*D9</f>
        <v>3921750</v>
      </c>
      <c r="K9">
        <v>6</v>
      </c>
      <c r="L9">
        <v>45</v>
      </c>
      <c r="M9">
        <v>12</v>
      </c>
      <c r="O9" s="71"/>
      <c r="P9" s="85">
        <f>SUM(K9:N9)/Q9*D9</f>
        <v>27452250</v>
      </c>
      <c r="Q9">
        <f t="shared" si="3"/>
        <v>72</v>
      </c>
      <c r="S9">
        <v>435750</v>
      </c>
      <c r="U9">
        <f>S9*Q9</f>
        <v>31374000</v>
      </c>
    </row>
    <row r="10" spans="1:21" x14ac:dyDescent="0.25">
      <c r="A10" s="74" t="s">
        <v>734</v>
      </c>
      <c r="B10" s="74" t="s">
        <v>735</v>
      </c>
      <c r="C10" s="149"/>
      <c r="D10" s="76">
        <v>1200000</v>
      </c>
      <c r="E10">
        <v>4</v>
      </c>
      <c r="I10" s="71"/>
      <c r="J10" s="85">
        <f t="shared" si="4"/>
        <v>1200000</v>
      </c>
      <c r="O10" s="71"/>
      <c r="P10" s="85">
        <f>SUM(K10:N10)/Q10*D10</f>
        <v>0</v>
      </c>
      <c r="Q10">
        <f t="shared" si="3"/>
        <v>4</v>
      </c>
      <c r="R10" s="82"/>
      <c r="S10">
        <v>300000</v>
      </c>
      <c r="U10">
        <f t="shared" ref="U10:U18" si="5">S10*Q10</f>
        <v>1200000</v>
      </c>
    </row>
    <row r="11" spans="1:21" x14ac:dyDescent="0.25">
      <c r="A11" s="74" t="s">
        <v>736</v>
      </c>
      <c r="B11" s="74" t="s">
        <v>737</v>
      </c>
      <c r="C11" s="149"/>
      <c r="D11" s="76">
        <v>15000000</v>
      </c>
      <c r="E11">
        <f>3+2</f>
        <v>5</v>
      </c>
      <c r="H11">
        <v>3</v>
      </c>
      <c r="I11" s="71"/>
      <c r="J11" s="85">
        <f t="shared" si="4"/>
        <v>2400000</v>
      </c>
      <c r="K11">
        <v>42</v>
      </c>
      <c r="O11" s="71"/>
      <c r="P11" s="85">
        <f>SUM(K11:N11)/Q11*D11</f>
        <v>12600000</v>
      </c>
      <c r="Q11">
        <f t="shared" si="3"/>
        <v>50</v>
      </c>
      <c r="R11" s="82"/>
      <c r="S11">
        <v>300000</v>
      </c>
      <c r="U11">
        <f t="shared" si="5"/>
        <v>15000000</v>
      </c>
    </row>
    <row r="12" spans="1:21" x14ac:dyDescent="0.25">
      <c r="A12" s="86" t="s">
        <v>738</v>
      </c>
      <c r="B12" s="74" t="s">
        <v>739</v>
      </c>
      <c r="C12" s="149"/>
      <c r="D12" s="76">
        <v>3660300</v>
      </c>
      <c r="E12">
        <v>6</v>
      </c>
      <c r="F12">
        <v>5</v>
      </c>
      <c r="G12">
        <v>6</v>
      </c>
      <c r="H12">
        <v>5</v>
      </c>
      <c r="I12" s="87"/>
      <c r="J12" s="85">
        <f t="shared" si="4"/>
        <v>1150380</v>
      </c>
      <c r="K12">
        <v>12</v>
      </c>
      <c r="L12">
        <v>12</v>
      </c>
      <c r="M12">
        <v>12</v>
      </c>
      <c r="N12">
        <v>12</v>
      </c>
      <c r="O12" s="87"/>
      <c r="P12" s="85">
        <f>SUM(K12:N12)/Q12*D12</f>
        <v>2509920</v>
      </c>
      <c r="Q12" s="82">
        <v>70</v>
      </c>
      <c r="R12" s="82"/>
      <c r="S12">
        <v>52290</v>
      </c>
      <c r="U12">
        <f t="shared" si="5"/>
        <v>3660300</v>
      </c>
    </row>
    <row r="13" spans="1:21" x14ac:dyDescent="0.25">
      <c r="A13" s="86" t="s">
        <v>740</v>
      </c>
      <c r="B13" s="74" t="s">
        <v>739</v>
      </c>
      <c r="C13" s="149"/>
      <c r="D13" s="76">
        <v>2614500</v>
      </c>
      <c r="I13" s="87"/>
      <c r="J13" s="85">
        <f t="shared" si="4"/>
        <v>0</v>
      </c>
      <c r="K13">
        <v>2</v>
      </c>
      <c r="L13">
        <v>1.5</v>
      </c>
      <c r="M13">
        <v>2</v>
      </c>
      <c r="N13">
        <v>0.5</v>
      </c>
      <c r="O13" s="87"/>
      <c r="P13" s="81">
        <f>SUM(K13:N13)/Q13*D13</f>
        <v>2614500</v>
      </c>
      <c r="Q13" s="82">
        <v>6</v>
      </c>
      <c r="R13" s="82"/>
      <c r="S13">
        <v>435750</v>
      </c>
      <c r="U13">
        <f t="shared" si="5"/>
        <v>2614500</v>
      </c>
    </row>
    <row r="14" spans="1:21" x14ac:dyDescent="0.25">
      <c r="A14" s="86" t="s">
        <v>741</v>
      </c>
      <c r="B14" s="74" t="s">
        <v>739</v>
      </c>
      <c r="C14" s="149"/>
      <c r="D14" s="76">
        <v>2614500</v>
      </c>
      <c r="E14">
        <v>2</v>
      </c>
      <c r="F14">
        <v>1</v>
      </c>
      <c r="G14">
        <v>2</v>
      </c>
      <c r="H14">
        <v>1</v>
      </c>
      <c r="I14" s="87"/>
      <c r="J14" s="81">
        <f t="shared" si="4"/>
        <v>2614500</v>
      </c>
      <c r="O14" s="87"/>
      <c r="P14" s="81">
        <f t="shared" ref="P14:P18" si="6">SUM(K14:N14)/Q14*D14</f>
        <v>0</v>
      </c>
      <c r="Q14" s="82">
        <v>6</v>
      </c>
      <c r="R14" s="82"/>
      <c r="S14">
        <v>435750</v>
      </c>
      <c r="U14">
        <f t="shared" si="5"/>
        <v>2614500</v>
      </c>
    </row>
    <row r="15" spans="1:21" x14ac:dyDescent="0.25">
      <c r="A15" s="86" t="s">
        <v>742</v>
      </c>
      <c r="B15" s="74" t="s">
        <v>739</v>
      </c>
      <c r="C15" s="149"/>
      <c r="D15" s="76">
        <v>1830150</v>
      </c>
      <c r="E15">
        <v>6</v>
      </c>
      <c r="F15">
        <v>5</v>
      </c>
      <c r="G15">
        <v>6</v>
      </c>
      <c r="H15">
        <v>5</v>
      </c>
      <c r="I15" s="87"/>
      <c r="J15" s="81">
        <f t="shared" si="4"/>
        <v>575190</v>
      </c>
      <c r="K15">
        <v>12</v>
      </c>
      <c r="L15">
        <v>12</v>
      </c>
      <c r="M15">
        <v>12</v>
      </c>
      <c r="N15">
        <v>12</v>
      </c>
      <c r="O15" s="87"/>
      <c r="P15" s="81">
        <f t="shared" si="6"/>
        <v>1254960</v>
      </c>
      <c r="Q15" s="82">
        <v>70</v>
      </c>
      <c r="R15" s="82"/>
      <c r="S15">
        <v>26145</v>
      </c>
      <c r="U15">
        <f t="shared" si="5"/>
        <v>1830150</v>
      </c>
    </row>
    <row r="16" spans="1:21" x14ac:dyDescent="0.25">
      <c r="A16" s="86" t="s">
        <v>743</v>
      </c>
      <c r="B16" s="74" t="s">
        <v>739</v>
      </c>
      <c r="C16" s="149"/>
      <c r="D16" s="76">
        <v>1830150</v>
      </c>
      <c r="E16">
        <v>6</v>
      </c>
      <c r="F16">
        <v>5</v>
      </c>
      <c r="G16">
        <v>6</v>
      </c>
      <c r="H16">
        <v>5</v>
      </c>
      <c r="I16" s="87"/>
      <c r="J16" s="81">
        <f t="shared" si="4"/>
        <v>575190</v>
      </c>
      <c r="K16">
        <v>12</v>
      </c>
      <c r="L16">
        <v>12</v>
      </c>
      <c r="M16">
        <v>12</v>
      </c>
      <c r="N16">
        <v>12</v>
      </c>
      <c r="O16" s="87"/>
      <c r="P16" s="81">
        <f t="shared" si="6"/>
        <v>1254960</v>
      </c>
      <c r="Q16" s="82">
        <v>70</v>
      </c>
      <c r="R16" s="82"/>
      <c r="S16">
        <v>26145</v>
      </c>
      <c r="U16">
        <f t="shared" si="5"/>
        <v>1830150</v>
      </c>
    </row>
    <row r="17" spans="1:21" x14ac:dyDescent="0.25">
      <c r="A17" s="86" t="s">
        <v>744</v>
      </c>
      <c r="B17" s="74" t="s">
        <v>739</v>
      </c>
      <c r="C17" s="149"/>
      <c r="D17" s="76">
        <v>7320600</v>
      </c>
      <c r="E17">
        <v>6</v>
      </c>
      <c r="F17">
        <v>5</v>
      </c>
      <c r="G17">
        <v>6</v>
      </c>
      <c r="H17">
        <v>5</v>
      </c>
      <c r="I17" s="87"/>
      <c r="J17" s="81">
        <f t="shared" si="4"/>
        <v>2300760</v>
      </c>
      <c r="K17">
        <v>12</v>
      </c>
      <c r="L17">
        <v>12</v>
      </c>
      <c r="M17">
        <v>12</v>
      </c>
      <c r="N17">
        <v>12</v>
      </c>
      <c r="O17" s="87"/>
      <c r="P17" s="81">
        <f t="shared" si="6"/>
        <v>5019840</v>
      </c>
      <c r="Q17" s="82">
        <v>70</v>
      </c>
      <c r="R17" s="82"/>
      <c r="S17">
        <v>104580</v>
      </c>
      <c r="U17">
        <f t="shared" si="5"/>
        <v>7320600</v>
      </c>
    </row>
    <row r="18" spans="1:21" x14ac:dyDescent="0.25">
      <c r="A18" s="86" t="s">
        <v>745</v>
      </c>
      <c r="B18" s="74" t="s">
        <v>739</v>
      </c>
      <c r="C18" s="149"/>
      <c r="D18" s="76">
        <v>4880400</v>
      </c>
      <c r="E18">
        <v>6</v>
      </c>
      <c r="F18">
        <v>5</v>
      </c>
      <c r="G18">
        <v>6</v>
      </c>
      <c r="H18">
        <v>5</v>
      </c>
      <c r="I18" s="87"/>
      <c r="J18" s="81">
        <f t="shared" si="4"/>
        <v>1533840</v>
      </c>
      <c r="K18">
        <v>12</v>
      </c>
      <c r="L18">
        <v>12</v>
      </c>
      <c r="M18">
        <v>12</v>
      </c>
      <c r="N18">
        <v>12</v>
      </c>
      <c r="O18" s="87"/>
      <c r="P18" s="81">
        <f t="shared" si="6"/>
        <v>3346560</v>
      </c>
      <c r="Q18" s="82">
        <v>70</v>
      </c>
      <c r="R18" s="82"/>
      <c r="S18">
        <v>69720</v>
      </c>
      <c r="U18">
        <f t="shared" si="5"/>
        <v>4880400</v>
      </c>
    </row>
    <row r="19" spans="1:21" x14ac:dyDescent="0.25">
      <c r="C19" s="88">
        <f>SUM(C3:C18)</f>
        <v>869642</v>
      </c>
      <c r="D19" s="88">
        <f>SUM(D3:D18)</f>
        <v>72324600</v>
      </c>
      <c r="I19" s="89">
        <f>SUM(I3:I18)</f>
        <v>186075</v>
      </c>
      <c r="J19" s="89">
        <f>SUM(J3:J18)</f>
        <v>16271610</v>
      </c>
      <c r="O19" s="90">
        <f>SUM(O3:O18)</f>
        <v>683567</v>
      </c>
      <c r="P19" s="90">
        <f>SUM(P3:P18)</f>
        <v>56052990</v>
      </c>
    </row>
    <row r="21" spans="1:21" x14ac:dyDescent="0.25">
      <c r="O21">
        <f>I19+O19</f>
        <v>869642</v>
      </c>
      <c r="P21">
        <f>J19+P19</f>
        <v>72324600</v>
      </c>
    </row>
  </sheetData>
  <mergeCells count="9">
    <mergeCell ref="R1:S1"/>
    <mergeCell ref="T1:U1"/>
    <mergeCell ref="Q1:Q2"/>
    <mergeCell ref="D3:D8"/>
    <mergeCell ref="C9:C18"/>
    <mergeCell ref="E1:H1"/>
    <mergeCell ref="K1:N1"/>
    <mergeCell ref="O1:O2"/>
    <mergeCell ref="P1:P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8"/>
  <sheetViews>
    <sheetView topLeftCell="A7" zoomScale="70" zoomScaleNormal="70" workbookViewId="0">
      <selection activeCell="G22" sqref="G22"/>
    </sheetView>
  </sheetViews>
  <sheetFormatPr defaultRowHeight="15" x14ac:dyDescent="0.25"/>
  <cols>
    <col min="1" max="1" width="39.7109375" customWidth="1"/>
    <col min="2" max="2" width="42.85546875" bestFit="1" customWidth="1"/>
    <col min="3" max="3" width="11.140625" customWidth="1"/>
    <col min="4" max="4" width="11.85546875" bestFit="1" customWidth="1"/>
    <col min="5" max="5" width="13" customWidth="1"/>
    <col min="6" max="6" width="16.5703125" customWidth="1"/>
    <col min="7" max="7" width="13.5703125" customWidth="1"/>
    <col min="8" max="8" width="16" customWidth="1"/>
    <col min="9" max="9" width="15.42578125" customWidth="1"/>
    <col min="10" max="10" width="16.85546875" customWidth="1"/>
    <col min="11" max="11" width="14.28515625" customWidth="1"/>
    <col min="12" max="12" width="15.42578125" customWidth="1"/>
    <col min="13" max="13" width="18.5703125" customWidth="1"/>
  </cols>
  <sheetData>
    <row r="1" spans="1:13" x14ac:dyDescent="0.25">
      <c r="A1" t="s">
        <v>763</v>
      </c>
    </row>
    <row r="2" spans="1:13" x14ac:dyDescent="0.25">
      <c r="F2" s="154" t="s">
        <v>766</v>
      </c>
      <c r="G2" s="154"/>
      <c r="H2" s="154"/>
      <c r="I2" s="154"/>
      <c r="J2" s="153" t="s">
        <v>765</v>
      </c>
      <c r="K2" s="153"/>
      <c r="L2" s="153"/>
      <c r="M2" s="153"/>
    </row>
    <row r="3" spans="1:13" x14ac:dyDescent="0.25">
      <c r="A3" t="s">
        <v>58</v>
      </c>
      <c r="B3" t="s">
        <v>59</v>
      </c>
      <c r="C3" t="s">
        <v>714</v>
      </c>
      <c r="D3" t="s">
        <v>719</v>
      </c>
      <c r="E3" t="s">
        <v>767</v>
      </c>
      <c r="F3" s="108" t="s">
        <v>768</v>
      </c>
      <c r="G3" s="108" t="s">
        <v>770</v>
      </c>
      <c r="H3" s="108" t="s">
        <v>771</v>
      </c>
      <c r="I3" s="108" t="s">
        <v>772</v>
      </c>
      <c r="J3" s="109" t="s">
        <v>769</v>
      </c>
      <c r="K3" s="109" t="s">
        <v>770</v>
      </c>
      <c r="L3" s="109" t="s">
        <v>771</v>
      </c>
      <c r="M3" s="109" t="s">
        <v>772</v>
      </c>
    </row>
    <row r="4" spans="1:13" x14ac:dyDescent="0.25">
      <c r="A4" t="str">
        <f>'SMEC Intl. Fee'!A3</f>
        <v>Project Manager</v>
      </c>
      <c r="B4" t="str">
        <f>'SMEC Intl. Fee'!B3</f>
        <v>Dr Pararajasegram Dharmabalan</v>
      </c>
      <c r="C4" s="74">
        <f>'SMEC Intl. Fee'!C3</f>
        <v>2625070</v>
      </c>
      <c r="D4" s="2"/>
      <c r="E4">
        <f>'SMEC Intl. Fee'!O3</f>
        <v>70</v>
      </c>
      <c r="F4" s="108">
        <f>'SMEC Intl. Fee'!E3</f>
        <v>8</v>
      </c>
      <c r="G4" s="108">
        <f>(F4/E4)*C4</f>
        <v>300008</v>
      </c>
      <c r="H4" s="108"/>
      <c r="I4" s="108"/>
      <c r="J4" s="109">
        <f>'SMEC Intl. Fee'!J3</f>
        <v>20</v>
      </c>
      <c r="K4" s="109">
        <f>(J4/E4)*C4</f>
        <v>750020</v>
      </c>
      <c r="L4" s="109"/>
      <c r="M4" s="109"/>
    </row>
    <row r="5" spans="1:13" x14ac:dyDescent="0.25">
      <c r="A5" t="str">
        <f>'SMEC Intl. Fee'!A4</f>
        <v>Water Supply Engineer</v>
      </c>
      <c r="B5" t="str">
        <f>'SMEC Intl. Fee'!B4</f>
        <v xml:space="preserve">Shane Farquharson </v>
      </c>
      <c r="C5" s="76">
        <v>583280</v>
      </c>
      <c r="D5" s="110"/>
      <c r="E5">
        <f>'SMEC Intl. Fee'!O4</f>
        <v>23</v>
      </c>
      <c r="F5" s="108">
        <f>'SMEC Intl. Fee'!E4</f>
        <v>5</v>
      </c>
      <c r="G5" s="108">
        <f t="shared" ref="G5:G10" si="0">(F5/E5)*C5</f>
        <v>126800</v>
      </c>
      <c r="H5" s="108"/>
      <c r="I5" s="108"/>
      <c r="J5" s="109">
        <f>'SMEC Intl. Fee'!J4</f>
        <v>0</v>
      </c>
      <c r="K5" s="109">
        <f t="shared" ref="K5:K10" si="1">(J5/E5)*C5</f>
        <v>0</v>
      </c>
      <c r="L5" s="109"/>
      <c r="M5" s="109"/>
    </row>
    <row r="6" spans="1:13" x14ac:dyDescent="0.25">
      <c r="A6" t="str">
        <f>'SMEC Intl. Fee'!A5</f>
        <v>Mechanical Engineer (Desal)</v>
      </c>
      <c r="B6" t="str">
        <f>'SMEC Intl. Fee'!B5</f>
        <v>Michael Morillon</v>
      </c>
      <c r="C6" s="76">
        <v>660000</v>
      </c>
      <c r="D6" s="110"/>
      <c r="E6">
        <f>'SMEC Intl. Fee'!O5</f>
        <v>15</v>
      </c>
      <c r="F6" s="108">
        <f>'SMEC Intl. Fee'!E5</f>
        <v>5</v>
      </c>
      <c r="G6" s="108">
        <f t="shared" si="0"/>
        <v>220000</v>
      </c>
      <c r="H6" s="108"/>
      <c r="I6" s="108"/>
      <c r="J6" s="109">
        <f>'SMEC Intl. Fee'!J5</f>
        <v>10</v>
      </c>
      <c r="K6" s="109">
        <f t="shared" si="1"/>
        <v>440000</v>
      </c>
      <c r="L6" s="109"/>
      <c r="M6" s="109"/>
    </row>
    <row r="7" spans="1:13" x14ac:dyDescent="0.25">
      <c r="A7" t="str">
        <f>'SMEC Intl. Fee'!A6</f>
        <v>Electrical Engineer (Desal)</v>
      </c>
      <c r="B7" t="str">
        <f>'SMEC Intl. Fee'!B6</f>
        <v>Sergio de Bastos Vilar Magalhaes Paulo</v>
      </c>
      <c r="C7" s="76">
        <v>328300</v>
      </c>
      <c r="D7" s="110"/>
      <c r="E7">
        <f>'SMEC Intl. Fee'!O6</f>
        <v>25</v>
      </c>
      <c r="F7" s="108">
        <f>'SMEC Intl. Fee'!E6</f>
        <v>7</v>
      </c>
      <c r="G7" s="108">
        <f t="shared" si="0"/>
        <v>91924.000000000015</v>
      </c>
      <c r="H7" s="108"/>
      <c r="I7" s="108"/>
      <c r="J7" s="109">
        <f>'SMEC Intl. Fee'!J6</f>
        <v>15</v>
      </c>
      <c r="K7" s="109">
        <f t="shared" si="1"/>
        <v>196980</v>
      </c>
      <c r="L7" s="109"/>
      <c r="M7" s="109"/>
    </row>
    <row r="8" spans="1:13" x14ac:dyDescent="0.25">
      <c r="A8" t="str">
        <f>'SMEC Intl. Fee'!A7</f>
        <v>Pipeline Engineer</v>
      </c>
      <c r="B8" t="str">
        <f>'SMEC Intl. Fee'!B7</f>
        <v xml:space="preserve">John Goullee </v>
      </c>
      <c r="C8" s="76">
        <v>1582140</v>
      </c>
      <c r="D8" s="110"/>
      <c r="E8">
        <f>'SMEC Intl. Fee'!O7</f>
        <v>70</v>
      </c>
      <c r="F8" s="108">
        <f>'SMEC Intl. Fee'!E7</f>
        <v>1</v>
      </c>
      <c r="G8" s="108">
        <f t="shared" si="0"/>
        <v>22602</v>
      </c>
      <c r="H8" s="108"/>
      <c r="I8" s="108"/>
      <c r="J8" s="109">
        <f>'SMEC Intl. Fee'!J7</f>
        <v>3</v>
      </c>
      <c r="K8" s="109">
        <f t="shared" si="1"/>
        <v>67806</v>
      </c>
      <c r="L8" s="109"/>
      <c r="M8" s="109"/>
    </row>
    <row r="9" spans="1:13" x14ac:dyDescent="0.25">
      <c r="A9" t="str">
        <f>'SMEC Intl. Fee'!A8</f>
        <v>Contract Specialist (Desal)</v>
      </c>
      <c r="B9" t="str">
        <f>'SMEC Intl. Fee'!B8</f>
        <v>Roderick Mackenzie</v>
      </c>
      <c r="C9" s="76">
        <v>399663</v>
      </c>
      <c r="D9" s="110"/>
      <c r="E9">
        <f>'SMEC Intl. Fee'!O8</f>
        <v>9</v>
      </c>
      <c r="F9" s="108">
        <f>'SMEC Intl. Fee'!E8</f>
        <v>8</v>
      </c>
      <c r="G9" s="108">
        <f t="shared" si="0"/>
        <v>355256</v>
      </c>
      <c r="H9" s="108"/>
      <c r="I9" s="108"/>
      <c r="J9" s="109">
        <f>'SMEC Intl. Fee'!J8</f>
        <v>1</v>
      </c>
      <c r="K9" s="109">
        <f t="shared" si="1"/>
        <v>44407</v>
      </c>
      <c r="L9" s="109"/>
      <c r="M9" s="109"/>
    </row>
    <row r="10" spans="1:13" x14ac:dyDescent="0.25">
      <c r="A10" t="str">
        <f>'SMEC Intl. Fee'!A9</f>
        <v>Monitoring and Control Expert (Desal)</v>
      </c>
      <c r="B10" t="str">
        <f>'SMEC Intl. Fee'!B9</f>
        <v xml:space="preserve">Manikandan Ganesh Shoranur </v>
      </c>
      <c r="C10" s="76">
        <v>211860</v>
      </c>
      <c r="D10" s="110"/>
      <c r="E10">
        <f>'SMEC Intl. Fee'!O9</f>
        <v>11</v>
      </c>
      <c r="F10" s="108">
        <f>'SMEC Intl. Fee'!E9</f>
        <v>3</v>
      </c>
      <c r="G10" s="108">
        <f t="shared" si="0"/>
        <v>57779.999999999993</v>
      </c>
      <c r="H10" s="108"/>
      <c r="I10" s="108"/>
      <c r="J10" s="109">
        <f>'SMEC Intl. Fee'!J9</f>
        <v>8</v>
      </c>
      <c r="K10" s="109">
        <f t="shared" si="1"/>
        <v>154080</v>
      </c>
      <c r="L10" s="109"/>
      <c r="M10" s="109"/>
    </row>
    <row r="12" spans="1:13" x14ac:dyDescent="0.25">
      <c r="A12" s="74" t="s">
        <v>720</v>
      </c>
      <c r="B12" s="74" t="s">
        <v>721</v>
      </c>
      <c r="C12" s="80">
        <v>457590</v>
      </c>
      <c r="E12">
        <v>42</v>
      </c>
      <c r="F12">
        <f>'SMEC India Fee'!E3</f>
        <v>6</v>
      </c>
      <c r="H12" s="108">
        <f t="shared" ref="H12:H17" si="2">(F12/E12)*C12</f>
        <v>65370</v>
      </c>
      <c r="J12">
        <f>'SMEC India Fee'!K3</f>
        <v>36</v>
      </c>
      <c r="L12" s="109">
        <f t="shared" ref="L12:L17" si="3">(J12/E12)*C12</f>
        <v>392220</v>
      </c>
    </row>
    <row r="13" spans="1:13" x14ac:dyDescent="0.25">
      <c r="A13" s="74" t="s">
        <v>722</v>
      </c>
      <c r="B13" s="74" t="s">
        <v>723</v>
      </c>
      <c r="C13" s="80">
        <v>92448</v>
      </c>
      <c r="E13" s="82">
        <v>12</v>
      </c>
      <c r="F13">
        <f>'SMEC India Fee'!E4</f>
        <v>2</v>
      </c>
      <c r="H13" s="108">
        <f t="shared" si="2"/>
        <v>15408</v>
      </c>
      <c r="J13">
        <f>'SMEC India Fee'!K4</f>
        <v>3</v>
      </c>
      <c r="L13" s="109">
        <f t="shared" si="3"/>
        <v>23112</v>
      </c>
    </row>
    <row r="14" spans="1:13" x14ac:dyDescent="0.25">
      <c r="A14" s="74" t="s">
        <v>724</v>
      </c>
      <c r="B14" s="74" t="s">
        <v>725</v>
      </c>
      <c r="C14" s="80">
        <v>29056</v>
      </c>
      <c r="E14">
        <v>4</v>
      </c>
      <c r="F14">
        <f>'SMEC India Fee'!E5</f>
        <v>3</v>
      </c>
      <c r="H14" s="108">
        <f t="shared" si="2"/>
        <v>21792</v>
      </c>
      <c r="J14">
        <f>'SMEC India Fee'!K5</f>
        <v>1</v>
      </c>
      <c r="L14" s="109">
        <f t="shared" si="3"/>
        <v>7264</v>
      </c>
    </row>
    <row r="15" spans="1:13" x14ac:dyDescent="0.25">
      <c r="A15" s="74" t="s">
        <v>726</v>
      </c>
      <c r="B15" s="74" t="s">
        <v>727</v>
      </c>
      <c r="C15" s="80">
        <v>36318</v>
      </c>
      <c r="E15">
        <v>3</v>
      </c>
      <c r="F15">
        <f>'SMEC India Fee'!E6</f>
        <v>3</v>
      </c>
      <c r="H15" s="108">
        <f t="shared" si="2"/>
        <v>36318</v>
      </c>
      <c r="J15">
        <f>'SMEC India Fee'!K6</f>
        <v>0</v>
      </c>
      <c r="L15" s="109">
        <f t="shared" si="3"/>
        <v>0</v>
      </c>
    </row>
    <row r="16" spans="1:13" x14ac:dyDescent="0.25">
      <c r="A16" s="74" t="s">
        <v>728</v>
      </c>
      <c r="B16" s="74" t="s">
        <v>729</v>
      </c>
      <c r="C16" s="80">
        <v>100150</v>
      </c>
      <c r="E16">
        <v>10</v>
      </c>
      <c r="F16">
        <f>'SMEC India Fee'!E7</f>
        <v>0</v>
      </c>
      <c r="H16" s="108">
        <f t="shared" si="2"/>
        <v>0</v>
      </c>
      <c r="J16">
        <f>'SMEC India Fee'!K7</f>
        <v>10</v>
      </c>
      <c r="L16" s="109">
        <f t="shared" si="3"/>
        <v>100150</v>
      </c>
    </row>
    <row r="17" spans="1:13" x14ac:dyDescent="0.25">
      <c r="A17" s="84" t="s">
        <v>730</v>
      </c>
      <c r="B17" s="74" t="s">
        <v>731</v>
      </c>
      <c r="C17" s="80">
        <v>154080</v>
      </c>
      <c r="E17">
        <v>16</v>
      </c>
      <c r="F17">
        <f>'SMEC India Fee'!E8</f>
        <v>1</v>
      </c>
      <c r="H17" s="108">
        <f t="shared" si="2"/>
        <v>9630</v>
      </c>
      <c r="J17">
        <f>'SMEC India Fee'!K8</f>
        <v>3</v>
      </c>
      <c r="L17" s="109">
        <f t="shared" si="3"/>
        <v>28890</v>
      </c>
    </row>
    <row r="18" spans="1:13" x14ac:dyDescent="0.25">
      <c r="A18" s="74" t="s">
        <v>732</v>
      </c>
      <c r="B18" s="74" t="s">
        <v>733</v>
      </c>
      <c r="D18" s="76">
        <v>31374000</v>
      </c>
      <c r="E18" s="82">
        <v>72</v>
      </c>
      <c r="F18">
        <f>'SMEC India Fee'!E9</f>
        <v>6</v>
      </c>
      <c r="I18" s="111">
        <f>(F18/E18)*D18</f>
        <v>2614500</v>
      </c>
      <c r="J18">
        <f>'SMEC India Fee'!K9</f>
        <v>6</v>
      </c>
      <c r="M18" s="112">
        <f t="shared" ref="M18:M27" si="4">(J18/E18)*D18</f>
        <v>2614500</v>
      </c>
    </row>
    <row r="19" spans="1:13" x14ac:dyDescent="0.25">
      <c r="A19" s="74" t="s">
        <v>734</v>
      </c>
      <c r="B19" s="74" t="s">
        <v>735</v>
      </c>
      <c r="D19" s="76">
        <v>1200000</v>
      </c>
      <c r="E19" s="82">
        <v>4</v>
      </c>
      <c r="F19">
        <f>'SMEC India Fee'!E10</f>
        <v>4</v>
      </c>
      <c r="I19" s="111">
        <f t="shared" ref="I19:I27" si="5">(F19/E19)*D19</f>
        <v>1200000</v>
      </c>
      <c r="J19">
        <f>'SMEC India Fee'!K10</f>
        <v>0</v>
      </c>
      <c r="M19" s="112">
        <f t="shared" si="4"/>
        <v>0</v>
      </c>
    </row>
    <row r="20" spans="1:13" x14ac:dyDescent="0.25">
      <c r="A20" s="74" t="s">
        <v>736</v>
      </c>
      <c r="B20" s="74" t="s">
        <v>737</v>
      </c>
      <c r="D20" s="76">
        <v>15000000</v>
      </c>
      <c r="E20" s="82">
        <v>50</v>
      </c>
      <c r="F20">
        <f>'SMEC India Fee'!E11</f>
        <v>5</v>
      </c>
      <c r="I20" s="111">
        <f t="shared" si="5"/>
        <v>1500000</v>
      </c>
      <c r="J20">
        <f>'SMEC India Fee'!K11</f>
        <v>42</v>
      </c>
      <c r="M20" s="112">
        <f t="shared" si="4"/>
        <v>12600000</v>
      </c>
    </row>
    <row r="21" spans="1:13" x14ac:dyDescent="0.25">
      <c r="A21" s="86" t="s">
        <v>738</v>
      </c>
      <c r="B21" s="74" t="s">
        <v>739</v>
      </c>
      <c r="D21" s="76">
        <v>3660300</v>
      </c>
      <c r="E21" s="82">
        <v>70</v>
      </c>
      <c r="F21">
        <f>'SMEC India Fee'!E12</f>
        <v>6</v>
      </c>
      <c r="I21" s="111">
        <f t="shared" si="5"/>
        <v>313740</v>
      </c>
      <c r="J21">
        <f>'SMEC India Fee'!K12</f>
        <v>12</v>
      </c>
      <c r="M21" s="112">
        <f t="shared" si="4"/>
        <v>627480</v>
      </c>
    </row>
    <row r="22" spans="1:13" x14ac:dyDescent="0.25">
      <c r="A22" s="86" t="s">
        <v>740</v>
      </c>
      <c r="B22" s="74" t="s">
        <v>739</v>
      </c>
      <c r="D22" s="76">
        <v>2614500</v>
      </c>
      <c r="E22" s="82">
        <v>6</v>
      </c>
      <c r="F22">
        <f>'SMEC India Fee'!E13</f>
        <v>0</v>
      </c>
      <c r="I22" s="111">
        <f t="shared" si="5"/>
        <v>0</v>
      </c>
      <c r="J22">
        <f>'SMEC India Fee'!K13</f>
        <v>2</v>
      </c>
      <c r="M22" s="112">
        <f t="shared" si="4"/>
        <v>871500</v>
      </c>
    </row>
    <row r="23" spans="1:13" x14ac:dyDescent="0.25">
      <c r="A23" s="86" t="s">
        <v>741</v>
      </c>
      <c r="B23" s="74" t="s">
        <v>739</v>
      </c>
      <c r="D23" s="76">
        <v>2614500</v>
      </c>
      <c r="E23" s="82">
        <v>6</v>
      </c>
      <c r="F23">
        <f>'SMEC India Fee'!E14</f>
        <v>2</v>
      </c>
      <c r="I23" s="111">
        <f t="shared" si="5"/>
        <v>871500</v>
      </c>
      <c r="J23">
        <f>'SMEC India Fee'!K14</f>
        <v>0</v>
      </c>
      <c r="M23" s="112">
        <f t="shared" si="4"/>
        <v>0</v>
      </c>
    </row>
    <row r="24" spans="1:13" x14ac:dyDescent="0.25">
      <c r="A24" s="86" t="s">
        <v>742</v>
      </c>
      <c r="B24" s="74" t="s">
        <v>739</v>
      </c>
      <c r="D24" s="76">
        <v>1830150</v>
      </c>
      <c r="E24" s="82">
        <v>70</v>
      </c>
      <c r="F24">
        <f>'SMEC India Fee'!E15</f>
        <v>6</v>
      </c>
      <c r="I24" s="111">
        <f t="shared" si="5"/>
        <v>156870</v>
      </c>
      <c r="J24">
        <f>'SMEC India Fee'!K15</f>
        <v>12</v>
      </c>
      <c r="M24" s="112">
        <f t="shared" si="4"/>
        <v>313740</v>
      </c>
    </row>
    <row r="25" spans="1:13" x14ac:dyDescent="0.25">
      <c r="A25" s="86" t="s">
        <v>743</v>
      </c>
      <c r="B25" s="74" t="s">
        <v>739</v>
      </c>
      <c r="D25" s="76">
        <v>1830150</v>
      </c>
      <c r="E25" s="82">
        <v>70</v>
      </c>
      <c r="F25">
        <f>'SMEC India Fee'!E16</f>
        <v>6</v>
      </c>
      <c r="I25" s="111">
        <f t="shared" si="5"/>
        <v>156870</v>
      </c>
      <c r="J25">
        <f>'SMEC India Fee'!K16</f>
        <v>12</v>
      </c>
      <c r="M25" s="112">
        <f t="shared" si="4"/>
        <v>313740</v>
      </c>
    </row>
    <row r="26" spans="1:13" x14ac:dyDescent="0.25">
      <c r="A26" s="86" t="s">
        <v>744</v>
      </c>
      <c r="B26" s="74" t="s">
        <v>739</v>
      </c>
      <c r="D26" s="76">
        <v>7320600</v>
      </c>
      <c r="E26" s="82">
        <v>70</v>
      </c>
      <c r="F26">
        <f>'SMEC India Fee'!E17</f>
        <v>6</v>
      </c>
      <c r="I26" s="111">
        <f t="shared" si="5"/>
        <v>627480</v>
      </c>
      <c r="J26">
        <f>'SMEC India Fee'!K17</f>
        <v>12</v>
      </c>
      <c r="M26" s="112">
        <f t="shared" si="4"/>
        <v>1254960</v>
      </c>
    </row>
    <row r="27" spans="1:13" x14ac:dyDescent="0.25">
      <c r="A27" s="86" t="s">
        <v>745</v>
      </c>
      <c r="B27" s="74" t="s">
        <v>739</v>
      </c>
      <c r="D27" s="76">
        <v>4880400</v>
      </c>
      <c r="E27" s="82">
        <v>70</v>
      </c>
      <c r="F27">
        <f>'SMEC India Fee'!E18</f>
        <v>6</v>
      </c>
      <c r="I27" s="111">
        <f t="shared" si="5"/>
        <v>418320</v>
      </c>
      <c r="J27">
        <f>'SMEC India Fee'!K18</f>
        <v>12</v>
      </c>
      <c r="M27" s="112">
        <f t="shared" si="4"/>
        <v>836640</v>
      </c>
    </row>
    <row r="28" spans="1:13" x14ac:dyDescent="0.25">
      <c r="C28">
        <f>SUM(C4:C27)</f>
        <v>7259955</v>
      </c>
      <c r="D28">
        <f>SUM(D4:D27)</f>
        <v>72324600</v>
      </c>
      <c r="G28">
        <f>SUM(G4:G27)</f>
        <v>1174370</v>
      </c>
      <c r="H28">
        <f t="shared" ref="H28:M28" si="6">SUM(H4:H27)</f>
        <v>148518</v>
      </c>
      <c r="I28">
        <f t="shared" si="6"/>
        <v>7859280</v>
      </c>
      <c r="K28">
        <f t="shared" si="6"/>
        <v>1653293</v>
      </c>
      <c r="L28">
        <f t="shared" si="6"/>
        <v>551636</v>
      </c>
      <c r="M28">
        <f t="shared" si="6"/>
        <v>19432560</v>
      </c>
    </row>
  </sheetData>
  <mergeCells count="2">
    <mergeCell ref="J2:M2"/>
    <mergeCell ref="F2:I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70" zoomScaleNormal="70" workbookViewId="0">
      <selection activeCell="J12" sqref="J12:J27"/>
    </sheetView>
  </sheetViews>
  <sheetFormatPr defaultRowHeight="15" x14ac:dyDescent="0.25"/>
  <cols>
    <col min="1" max="1" width="39.7109375" customWidth="1"/>
    <col min="2" max="2" width="42.85546875" bestFit="1" customWidth="1"/>
    <col min="3" max="3" width="11.140625" customWidth="1"/>
    <col min="4" max="4" width="13.7109375" customWidth="1"/>
    <col min="5" max="5" width="13" customWidth="1"/>
    <col min="6" max="6" width="16.5703125" customWidth="1"/>
    <col min="7" max="7" width="13.5703125" customWidth="1"/>
    <col min="8" max="8" width="16" customWidth="1"/>
    <col min="9" max="9" width="15.42578125" customWidth="1"/>
    <col min="10" max="10" width="16.85546875" customWidth="1"/>
    <col min="11" max="11" width="14.28515625" customWidth="1"/>
    <col min="12" max="12" width="15.42578125" customWidth="1"/>
    <col min="13" max="13" width="18.5703125" customWidth="1"/>
  </cols>
  <sheetData>
    <row r="1" spans="1:13" x14ac:dyDescent="0.25">
      <c r="A1" t="s">
        <v>763</v>
      </c>
    </row>
    <row r="2" spans="1:13" x14ac:dyDescent="0.25">
      <c r="F2" s="154" t="s">
        <v>766</v>
      </c>
      <c r="G2" s="154"/>
      <c r="H2" s="154"/>
      <c r="I2" s="154"/>
      <c r="J2" s="153" t="s">
        <v>765</v>
      </c>
      <c r="K2" s="153"/>
      <c r="L2" s="153"/>
      <c r="M2" s="153"/>
    </row>
    <row r="3" spans="1:13" x14ac:dyDescent="0.25">
      <c r="A3" t="s">
        <v>58</v>
      </c>
      <c r="B3" t="s">
        <v>59</v>
      </c>
      <c r="C3" t="s">
        <v>714</v>
      </c>
      <c r="D3" t="s">
        <v>719</v>
      </c>
      <c r="E3" t="s">
        <v>767</v>
      </c>
      <c r="F3" s="108" t="s">
        <v>773</v>
      </c>
      <c r="G3" s="108" t="s">
        <v>770</v>
      </c>
      <c r="H3" s="108" t="s">
        <v>771</v>
      </c>
      <c r="I3" s="108" t="s">
        <v>772</v>
      </c>
      <c r="J3" s="109" t="s">
        <v>773</v>
      </c>
      <c r="K3" s="109" t="s">
        <v>770</v>
      </c>
      <c r="L3" s="109" t="s">
        <v>771</v>
      </c>
      <c r="M3" s="109" t="s">
        <v>772</v>
      </c>
    </row>
    <row r="4" spans="1:13" x14ac:dyDescent="0.25">
      <c r="A4" t="str">
        <f>'SMEC Intl. Fee'!A3</f>
        <v>Project Manager</v>
      </c>
      <c r="B4" t="str">
        <f>'SMEC Intl. Fee'!B3</f>
        <v>Dr Pararajasegram Dharmabalan</v>
      </c>
      <c r="C4" s="74">
        <f>'SMEC Intl. Fee'!C3</f>
        <v>2625070</v>
      </c>
      <c r="D4" s="2"/>
      <c r="E4">
        <f>'SMEC Intl. Fee'!O3</f>
        <v>70</v>
      </c>
      <c r="F4" s="108">
        <f>'SMEC Intl. Fee'!F3</f>
        <v>0</v>
      </c>
      <c r="G4" s="108">
        <f>'SMEC Intl. Fee'!F3</f>
        <v>0</v>
      </c>
      <c r="H4" s="108"/>
      <c r="I4" s="108"/>
      <c r="J4" s="109">
        <f>'SMEC Intl. Fee'!K3</f>
        <v>12</v>
      </c>
      <c r="K4" s="109">
        <f>(J4/E4)*C4</f>
        <v>450012</v>
      </c>
      <c r="L4" s="109"/>
      <c r="M4" s="109"/>
    </row>
    <row r="5" spans="1:13" x14ac:dyDescent="0.25">
      <c r="A5" t="str">
        <f>'SMEC Intl. Fee'!A4</f>
        <v>Water Supply Engineer</v>
      </c>
      <c r="B5" t="str">
        <f>'SMEC Intl. Fee'!B4</f>
        <v xml:space="preserve">Shane Farquharson </v>
      </c>
      <c r="C5" s="76">
        <v>583280</v>
      </c>
      <c r="D5" s="110"/>
      <c r="E5">
        <f>'SMEC Intl. Fee'!O4</f>
        <v>23</v>
      </c>
      <c r="F5" s="108">
        <f>'SMEC Intl. Fee'!F4</f>
        <v>0</v>
      </c>
      <c r="G5" s="108">
        <f>'SMEC Intl. Fee'!F4</f>
        <v>0</v>
      </c>
      <c r="H5" s="108"/>
      <c r="I5" s="108"/>
      <c r="J5" s="109">
        <f>'SMEC Intl. Fee'!K4</f>
        <v>0</v>
      </c>
      <c r="K5" s="109">
        <f t="shared" ref="K5:K10" si="0">(J5/E5)*C5</f>
        <v>0</v>
      </c>
      <c r="L5" s="109"/>
      <c r="M5" s="109"/>
    </row>
    <row r="6" spans="1:13" x14ac:dyDescent="0.25">
      <c r="A6" t="str">
        <f>'SMEC Intl. Fee'!A5</f>
        <v>Mechanical Engineer (Desal)</v>
      </c>
      <c r="B6" t="str">
        <f>'SMEC Intl. Fee'!B5</f>
        <v>Michael Morillon</v>
      </c>
      <c r="C6" s="76">
        <v>660000</v>
      </c>
      <c r="D6" s="110"/>
      <c r="E6">
        <f>'SMEC Intl. Fee'!O5</f>
        <v>15</v>
      </c>
      <c r="F6" s="108">
        <f>'SMEC Intl. Fee'!F5</f>
        <v>0</v>
      </c>
      <c r="G6" s="108">
        <f>'SMEC Intl. Fee'!F5</f>
        <v>0</v>
      </c>
      <c r="H6" s="108"/>
      <c r="I6" s="108"/>
      <c r="J6" s="109">
        <f>'SMEC Intl. Fee'!K5</f>
        <v>0</v>
      </c>
      <c r="K6" s="109">
        <f t="shared" si="0"/>
        <v>0</v>
      </c>
      <c r="L6" s="109"/>
      <c r="M6" s="109"/>
    </row>
    <row r="7" spans="1:13" x14ac:dyDescent="0.25">
      <c r="A7" t="str">
        <f>'SMEC Intl. Fee'!A6</f>
        <v>Electrical Engineer (Desal)</v>
      </c>
      <c r="B7" t="str">
        <f>'SMEC Intl. Fee'!B6</f>
        <v>Sergio de Bastos Vilar Magalhaes Paulo</v>
      </c>
      <c r="C7" s="76">
        <v>328300</v>
      </c>
      <c r="D7" s="110"/>
      <c r="E7">
        <f>'SMEC Intl. Fee'!O6</f>
        <v>25</v>
      </c>
      <c r="F7" s="108">
        <f>'SMEC Intl. Fee'!F6</f>
        <v>0</v>
      </c>
      <c r="G7" s="108">
        <f>'SMEC Intl. Fee'!F6</f>
        <v>0</v>
      </c>
      <c r="H7" s="108"/>
      <c r="I7" s="108"/>
      <c r="J7" s="109">
        <f>'SMEC Intl. Fee'!K6</f>
        <v>0</v>
      </c>
      <c r="K7" s="109">
        <f t="shared" si="0"/>
        <v>0</v>
      </c>
      <c r="L7" s="109"/>
      <c r="M7" s="109"/>
    </row>
    <row r="8" spans="1:13" x14ac:dyDescent="0.25">
      <c r="A8" t="str">
        <f>'SMEC Intl. Fee'!A7</f>
        <v>Pipeline Engineer</v>
      </c>
      <c r="B8" t="str">
        <f>'SMEC Intl. Fee'!B7</f>
        <v xml:space="preserve">John Goullee </v>
      </c>
      <c r="C8" s="76">
        <v>1582140</v>
      </c>
      <c r="D8" s="110"/>
      <c r="E8">
        <f>'SMEC Intl. Fee'!O7</f>
        <v>70</v>
      </c>
      <c r="F8" s="108">
        <f>'SMEC Intl. Fee'!F7</f>
        <v>0</v>
      </c>
      <c r="G8" s="108">
        <f>'SMEC Intl. Fee'!F7</f>
        <v>0</v>
      </c>
      <c r="H8" s="108"/>
      <c r="I8" s="108"/>
      <c r="J8" s="109">
        <f>'SMEC Intl. Fee'!K7</f>
        <v>51</v>
      </c>
      <c r="K8" s="109">
        <f t="shared" si="0"/>
        <v>1152702</v>
      </c>
      <c r="L8" s="109"/>
      <c r="M8" s="109"/>
    </row>
    <row r="9" spans="1:13" x14ac:dyDescent="0.25">
      <c r="A9" t="str">
        <f>'SMEC Intl. Fee'!A8</f>
        <v>Contract Specialist (Desal)</v>
      </c>
      <c r="B9" t="str">
        <f>'SMEC Intl. Fee'!B8</f>
        <v>Roderick Mackenzie</v>
      </c>
      <c r="C9" s="76">
        <v>399663</v>
      </c>
      <c r="D9" s="110"/>
      <c r="E9">
        <f>'SMEC Intl. Fee'!O8</f>
        <v>9</v>
      </c>
      <c r="F9" s="108">
        <f>'SMEC Intl. Fee'!F8</f>
        <v>0</v>
      </c>
      <c r="G9" s="108">
        <f>'SMEC Intl. Fee'!F8</f>
        <v>0</v>
      </c>
      <c r="H9" s="108"/>
      <c r="I9" s="108"/>
      <c r="J9" s="109">
        <f>'SMEC Intl. Fee'!K8</f>
        <v>0</v>
      </c>
      <c r="K9" s="109">
        <f t="shared" si="0"/>
        <v>0</v>
      </c>
      <c r="L9" s="109"/>
      <c r="M9" s="109"/>
    </row>
    <row r="10" spans="1:13" x14ac:dyDescent="0.25">
      <c r="A10" t="str">
        <f>'SMEC Intl. Fee'!A9</f>
        <v>Monitoring and Control Expert (Desal)</v>
      </c>
      <c r="B10" t="str">
        <f>'SMEC Intl. Fee'!B9</f>
        <v xml:space="preserve">Manikandan Ganesh Shoranur </v>
      </c>
      <c r="C10" s="76">
        <v>211860</v>
      </c>
      <c r="D10" s="110"/>
      <c r="E10">
        <f>'SMEC Intl. Fee'!O9</f>
        <v>11</v>
      </c>
      <c r="F10" s="108">
        <f>'SMEC Intl. Fee'!F9</f>
        <v>0</v>
      </c>
      <c r="G10" s="108">
        <f>'SMEC Intl. Fee'!F9</f>
        <v>0</v>
      </c>
      <c r="H10" s="108"/>
      <c r="I10" s="108"/>
      <c r="J10" s="109">
        <f>'SMEC Intl. Fee'!K9</f>
        <v>0</v>
      </c>
      <c r="K10" s="109">
        <f t="shared" si="0"/>
        <v>0</v>
      </c>
      <c r="L10" s="109"/>
      <c r="M10" s="109"/>
    </row>
    <row r="12" spans="1:13" x14ac:dyDescent="0.25">
      <c r="A12" s="74" t="s">
        <v>720</v>
      </c>
      <c r="B12" s="74" t="s">
        <v>721</v>
      </c>
      <c r="C12" s="80">
        <v>457590</v>
      </c>
      <c r="E12">
        <v>42</v>
      </c>
      <c r="F12">
        <f>'SMEC India Fee'!F3</f>
        <v>0</v>
      </c>
      <c r="H12" s="108">
        <f t="shared" ref="H12:H17" si="1">(F12/E12)*C12</f>
        <v>0</v>
      </c>
      <c r="J12">
        <f>'SMEC India Fee'!L3</f>
        <v>0</v>
      </c>
      <c r="L12" s="109">
        <f t="shared" ref="L12:L17" si="2">(J12/E12)*C12</f>
        <v>0</v>
      </c>
    </row>
    <row r="13" spans="1:13" x14ac:dyDescent="0.25">
      <c r="A13" s="74" t="s">
        <v>722</v>
      </c>
      <c r="B13" s="74" t="s">
        <v>723</v>
      </c>
      <c r="C13" s="80">
        <v>92448</v>
      </c>
      <c r="E13" s="82">
        <v>12</v>
      </c>
      <c r="F13">
        <f>'SMEC India Fee'!F4</f>
        <v>0</v>
      </c>
      <c r="H13" s="108">
        <f t="shared" si="1"/>
        <v>0</v>
      </c>
      <c r="J13">
        <f>'SMEC India Fee'!L4</f>
        <v>0</v>
      </c>
      <c r="L13" s="109">
        <f t="shared" si="2"/>
        <v>0</v>
      </c>
    </row>
    <row r="14" spans="1:13" x14ac:dyDescent="0.25">
      <c r="A14" s="74" t="s">
        <v>724</v>
      </c>
      <c r="B14" s="74" t="s">
        <v>725</v>
      </c>
      <c r="C14" s="80">
        <v>29056</v>
      </c>
      <c r="E14">
        <v>4</v>
      </c>
      <c r="F14">
        <f>'SMEC India Fee'!F5</f>
        <v>0</v>
      </c>
      <c r="H14" s="108">
        <f t="shared" si="1"/>
        <v>0</v>
      </c>
      <c r="J14">
        <f>'SMEC India Fee'!L5</f>
        <v>0</v>
      </c>
      <c r="L14" s="109">
        <f t="shared" si="2"/>
        <v>0</v>
      </c>
    </row>
    <row r="15" spans="1:13" x14ac:dyDescent="0.25">
      <c r="A15" s="74" t="s">
        <v>726</v>
      </c>
      <c r="B15" s="74" t="s">
        <v>727</v>
      </c>
      <c r="C15" s="80">
        <v>36318</v>
      </c>
      <c r="E15">
        <v>3</v>
      </c>
      <c r="F15">
        <f>'SMEC India Fee'!F6</f>
        <v>0</v>
      </c>
      <c r="H15" s="108">
        <f t="shared" si="1"/>
        <v>0</v>
      </c>
      <c r="J15">
        <f>'SMEC India Fee'!L6</f>
        <v>0</v>
      </c>
      <c r="L15" s="109">
        <f t="shared" si="2"/>
        <v>0</v>
      </c>
    </row>
    <row r="16" spans="1:13" x14ac:dyDescent="0.25">
      <c r="A16" s="74" t="s">
        <v>728</v>
      </c>
      <c r="B16" s="74" t="s">
        <v>729</v>
      </c>
      <c r="C16" s="80">
        <v>100150</v>
      </c>
      <c r="E16">
        <v>10</v>
      </c>
      <c r="F16">
        <f>'SMEC India Fee'!F7</f>
        <v>0</v>
      </c>
      <c r="H16" s="108">
        <f t="shared" si="1"/>
        <v>0</v>
      </c>
      <c r="J16">
        <f>'SMEC India Fee'!L7</f>
        <v>0</v>
      </c>
      <c r="L16" s="109">
        <f t="shared" si="2"/>
        <v>0</v>
      </c>
    </row>
    <row r="17" spans="1:13" x14ac:dyDescent="0.25">
      <c r="A17" s="84" t="s">
        <v>730</v>
      </c>
      <c r="B17" s="74" t="s">
        <v>731</v>
      </c>
      <c r="C17" s="80">
        <v>154080</v>
      </c>
      <c r="E17">
        <v>16</v>
      </c>
      <c r="F17">
        <f>'SMEC India Fee'!F8</f>
        <v>0</v>
      </c>
      <c r="H17" s="108">
        <f t="shared" si="1"/>
        <v>0</v>
      </c>
      <c r="J17">
        <f>'SMEC India Fee'!L8</f>
        <v>3</v>
      </c>
      <c r="L17" s="109">
        <f t="shared" si="2"/>
        <v>28890</v>
      </c>
    </row>
    <row r="18" spans="1:13" x14ac:dyDescent="0.25">
      <c r="A18" s="74" t="s">
        <v>732</v>
      </c>
      <c r="B18" s="74" t="s">
        <v>733</v>
      </c>
      <c r="D18" s="76">
        <v>31374000</v>
      </c>
      <c r="E18" s="82">
        <v>72</v>
      </c>
      <c r="F18">
        <f>'SMEC India Fee'!F9</f>
        <v>0</v>
      </c>
      <c r="I18" s="111">
        <f>(F18/E18)*D18</f>
        <v>0</v>
      </c>
      <c r="J18">
        <f>'SMEC India Fee'!L9</f>
        <v>45</v>
      </c>
      <c r="M18" s="112">
        <f t="shared" ref="M18:M27" si="3">(J18/E18)*D18</f>
        <v>19608750</v>
      </c>
    </row>
    <row r="19" spans="1:13" x14ac:dyDescent="0.25">
      <c r="A19" s="74" t="s">
        <v>734</v>
      </c>
      <c r="B19" s="74" t="s">
        <v>735</v>
      </c>
      <c r="D19" s="76">
        <v>1200000</v>
      </c>
      <c r="E19" s="82">
        <v>4</v>
      </c>
      <c r="F19">
        <f>'SMEC India Fee'!F10</f>
        <v>0</v>
      </c>
      <c r="I19" s="111">
        <f t="shared" ref="I19:I27" si="4">(F19/E19)*D19</f>
        <v>0</v>
      </c>
      <c r="J19">
        <f>'SMEC India Fee'!L10</f>
        <v>0</v>
      </c>
      <c r="M19" s="112">
        <f t="shared" si="3"/>
        <v>0</v>
      </c>
    </row>
    <row r="20" spans="1:13" x14ac:dyDescent="0.25">
      <c r="A20" s="74" t="s">
        <v>736</v>
      </c>
      <c r="B20" s="74" t="s">
        <v>737</v>
      </c>
      <c r="D20" s="76">
        <v>15000000</v>
      </c>
      <c r="E20" s="82">
        <v>50</v>
      </c>
      <c r="F20">
        <f>'SMEC India Fee'!F11</f>
        <v>0</v>
      </c>
      <c r="I20" s="111">
        <f t="shared" si="4"/>
        <v>0</v>
      </c>
      <c r="J20">
        <f>'SMEC India Fee'!L11</f>
        <v>0</v>
      </c>
      <c r="M20" s="112">
        <f t="shared" si="3"/>
        <v>0</v>
      </c>
    </row>
    <row r="21" spans="1:13" x14ac:dyDescent="0.25">
      <c r="A21" s="86" t="s">
        <v>738</v>
      </c>
      <c r="B21" s="74" t="s">
        <v>739</v>
      </c>
      <c r="D21" s="76">
        <v>3660300</v>
      </c>
      <c r="E21" s="82">
        <v>70</v>
      </c>
      <c r="F21">
        <f>'SMEC India Fee'!F12</f>
        <v>5</v>
      </c>
      <c r="I21" s="111">
        <f t="shared" si="4"/>
        <v>261450</v>
      </c>
      <c r="J21">
        <f>'SMEC India Fee'!L12</f>
        <v>12</v>
      </c>
      <c r="M21" s="112">
        <f t="shared" si="3"/>
        <v>627480</v>
      </c>
    </row>
    <row r="22" spans="1:13" x14ac:dyDescent="0.25">
      <c r="A22" s="86" t="s">
        <v>740</v>
      </c>
      <c r="B22" s="74" t="s">
        <v>739</v>
      </c>
      <c r="D22" s="76">
        <v>2614500</v>
      </c>
      <c r="E22" s="82">
        <v>6</v>
      </c>
      <c r="F22">
        <f>'SMEC India Fee'!F13</f>
        <v>0</v>
      </c>
      <c r="I22" s="111">
        <f t="shared" si="4"/>
        <v>0</v>
      </c>
      <c r="J22">
        <f>'SMEC India Fee'!L13</f>
        <v>1.5</v>
      </c>
      <c r="M22" s="112">
        <f t="shared" si="3"/>
        <v>653625</v>
      </c>
    </row>
    <row r="23" spans="1:13" x14ac:dyDescent="0.25">
      <c r="A23" s="86" t="s">
        <v>741</v>
      </c>
      <c r="B23" s="74" t="s">
        <v>739</v>
      </c>
      <c r="D23" s="76">
        <v>2614500</v>
      </c>
      <c r="E23" s="82">
        <v>6</v>
      </c>
      <c r="F23">
        <f>'SMEC India Fee'!F14</f>
        <v>1</v>
      </c>
      <c r="I23" s="111">
        <f t="shared" si="4"/>
        <v>435750</v>
      </c>
      <c r="J23">
        <f>'SMEC India Fee'!L14</f>
        <v>0</v>
      </c>
      <c r="M23" s="112">
        <f t="shared" si="3"/>
        <v>0</v>
      </c>
    </row>
    <row r="24" spans="1:13" x14ac:dyDescent="0.25">
      <c r="A24" s="86" t="s">
        <v>742</v>
      </c>
      <c r="B24" s="74" t="s">
        <v>739</v>
      </c>
      <c r="D24" s="76">
        <v>1830150</v>
      </c>
      <c r="E24" s="82">
        <v>70</v>
      </c>
      <c r="F24">
        <f>'SMEC India Fee'!F15</f>
        <v>5</v>
      </c>
      <c r="I24" s="111">
        <f t="shared" si="4"/>
        <v>130725</v>
      </c>
      <c r="J24">
        <f>'SMEC India Fee'!L15</f>
        <v>12</v>
      </c>
      <c r="M24" s="112">
        <f t="shared" si="3"/>
        <v>313740</v>
      </c>
    </row>
    <row r="25" spans="1:13" x14ac:dyDescent="0.25">
      <c r="A25" s="86" t="s">
        <v>743</v>
      </c>
      <c r="B25" s="74" t="s">
        <v>739</v>
      </c>
      <c r="D25" s="76">
        <v>1830150</v>
      </c>
      <c r="E25" s="82">
        <v>70</v>
      </c>
      <c r="F25">
        <f>'SMEC India Fee'!F16</f>
        <v>5</v>
      </c>
      <c r="I25" s="111">
        <f t="shared" si="4"/>
        <v>130725</v>
      </c>
      <c r="J25">
        <f>'SMEC India Fee'!L16</f>
        <v>12</v>
      </c>
      <c r="M25" s="112">
        <f t="shared" si="3"/>
        <v>313740</v>
      </c>
    </row>
    <row r="26" spans="1:13" x14ac:dyDescent="0.25">
      <c r="A26" s="86" t="s">
        <v>744</v>
      </c>
      <c r="B26" s="74" t="s">
        <v>739</v>
      </c>
      <c r="D26" s="76">
        <v>7320600</v>
      </c>
      <c r="E26" s="82">
        <v>70</v>
      </c>
      <c r="F26">
        <f>'SMEC India Fee'!F17</f>
        <v>5</v>
      </c>
      <c r="I26" s="111">
        <f t="shared" si="4"/>
        <v>522900</v>
      </c>
      <c r="J26">
        <f>'SMEC India Fee'!L17</f>
        <v>12</v>
      </c>
      <c r="M26" s="112">
        <f t="shared" si="3"/>
        <v>1254960</v>
      </c>
    </row>
    <row r="27" spans="1:13" x14ac:dyDescent="0.25">
      <c r="A27" s="86" t="s">
        <v>745</v>
      </c>
      <c r="B27" s="74" t="s">
        <v>739</v>
      </c>
      <c r="D27" s="76">
        <v>4880400</v>
      </c>
      <c r="E27" s="82">
        <v>70</v>
      </c>
      <c r="F27">
        <f>'SMEC India Fee'!F18</f>
        <v>5</v>
      </c>
      <c r="I27" s="111">
        <f t="shared" si="4"/>
        <v>348600</v>
      </c>
      <c r="J27">
        <f>'SMEC India Fee'!L18</f>
        <v>12</v>
      </c>
      <c r="M27" s="112">
        <f t="shared" si="3"/>
        <v>836640</v>
      </c>
    </row>
    <row r="28" spans="1:13" x14ac:dyDescent="0.25">
      <c r="C28">
        <f>SUM(C4:C27)</f>
        <v>7259955</v>
      </c>
      <c r="D28">
        <f>SUM(D4:D27)</f>
        <v>72324600</v>
      </c>
      <c r="G28">
        <f>SUM(G4:G27)</f>
        <v>0</v>
      </c>
      <c r="H28">
        <f t="shared" ref="H28:M28" si="5">SUM(H4:H27)</f>
        <v>0</v>
      </c>
      <c r="I28">
        <f t="shared" si="5"/>
        <v>1830150</v>
      </c>
      <c r="K28">
        <f t="shared" si="5"/>
        <v>1602714</v>
      </c>
      <c r="L28">
        <f t="shared" si="5"/>
        <v>28890</v>
      </c>
      <c r="M28">
        <f t="shared" si="5"/>
        <v>23608935</v>
      </c>
    </row>
  </sheetData>
  <mergeCells count="2">
    <mergeCell ref="F2:I2"/>
    <mergeCell ref="J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8"/>
  <sheetViews>
    <sheetView topLeftCell="C1" zoomScale="90" zoomScaleNormal="90" workbookViewId="0">
      <selection activeCell="J12" sqref="J12:J27"/>
    </sheetView>
  </sheetViews>
  <sheetFormatPr defaultRowHeight="15" x14ac:dyDescent="0.25"/>
  <cols>
    <col min="1" max="1" width="39.7109375" customWidth="1"/>
    <col min="2" max="2" width="42.85546875" bestFit="1" customWidth="1"/>
    <col min="3" max="3" width="11.140625" customWidth="1"/>
    <col min="4" max="4" width="13.7109375" customWidth="1"/>
    <col min="5" max="5" width="13" customWidth="1"/>
    <col min="6" max="6" width="16.5703125" customWidth="1"/>
    <col min="7" max="7" width="13.5703125" customWidth="1"/>
    <col min="8" max="8" width="16" customWidth="1"/>
    <col min="9" max="9" width="15.42578125" customWidth="1"/>
    <col min="10" max="10" width="16.85546875" customWidth="1"/>
    <col min="11" max="11" width="14.28515625" customWidth="1"/>
    <col min="12" max="12" width="15.42578125" customWidth="1"/>
    <col min="13" max="13" width="18.5703125" customWidth="1"/>
  </cols>
  <sheetData>
    <row r="1" spans="1:13" x14ac:dyDescent="0.25">
      <c r="A1" t="s">
        <v>763</v>
      </c>
    </row>
    <row r="2" spans="1:13" x14ac:dyDescent="0.25">
      <c r="F2" s="154" t="s">
        <v>766</v>
      </c>
      <c r="G2" s="154"/>
      <c r="H2" s="154"/>
      <c r="I2" s="154"/>
      <c r="J2" s="153" t="s">
        <v>765</v>
      </c>
      <c r="K2" s="153"/>
      <c r="L2" s="153"/>
      <c r="M2" s="153"/>
    </row>
    <row r="3" spans="1:13" x14ac:dyDescent="0.25">
      <c r="A3" t="s">
        <v>58</v>
      </c>
      <c r="B3" t="s">
        <v>59</v>
      </c>
      <c r="C3" t="s">
        <v>714</v>
      </c>
      <c r="D3" t="s">
        <v>719</v>
      </c>
      <c r="E3" t="s">
        <v>767</v>
      </c>
      <c r="F3" s="108" t="s">
        <v>774</v>
      </c>
      <c r="G3" s="108" t="s">
        <v>770</v>
      </c>
      <c r="H3" s="108" t="s">
        <v>771</v>
      </c>
      <c r="I3" s="108" t="s">
        <v>772</v>
      </c>
      <c r="J3" s="109" t="s">
        <v>774</v>
      </c>
      <c r="K3" s="109" t="s">
        <v>770</v>
      </c>
      <c r="L3" s="109" t="s">
        <v>771</v>
      </c>
      <c r="M3" s="109" t="s">
        <v>772</v>
      </c>
    </row>
    <row r="4" spans="1:13" x14ac:dyDescent="0.25">
      <c r="A4" t="str">
        <f>'SMEC Intl. Fee'!A3</f>
        <v>Project Manager</v>
      </c>
      <c r="B4" t="str">
        <f>'SMEC Intl. Fee'!B3</f>
        <v>Dr Pararajasegram Dharmabalan</v>
      </c>
      <c r="C4" s="74">
        <f>'SMEC Intl. Fee'!C3</f>
        <v>2625070</v>
      </c>
      <c r="D4" s="2"/>
      <c r="E4">
        <f>'SMEC Intl. Fee'!O3</f>
        <v>70</v>
      </c>
      <c r="F4" s="108">
        <f>'SMEC Intl. Fee'!G3</f>
        <v>6</v>
      </c>
      <c r="G4" s="108">
        <f>(F4/E4)*C4</f>
        <v>225006</v>
      </c>
      <c r="H4" s="108"/>
      <c r="I4" s="108"/>
      <c r="J4" s="109">
        <f>'SMEC Intl. Fee'!L3</f>
        <v>18</v>
      </c>
      <c r="K4" s="109">
        <f>(J4/E4)*C4</f>
        <v>675017.99999999988</v>
      </c>
      <c r="L4" s="109"/>
      <c r="M4" s="109"/>
    </row>
    <row r="5" spans="1:13" x14ac:dyDescent="0.25">
      <c r="A5" t="str">
        <f>'SMEC Intl. Fee'!A4</f>
        <v>Water Supply Engineer</v>
      </c>
      <c r="B5" t="str">
        <f>'SMEC Intl. Fee'!B4</f>
        <v xml:space="preserve">Shane Farquharson </v>
      </c>
      <c r="C5" s="76">
        <v>583280</v>
      </c>
      <c r="D5" s="110"/>
      <c r="E5">
        <f>'SMEC Intl. Fee'!O4</f>
        <v>23</v>
      </c>
      <c r="F5" s="108">
        <f>'SMEC Intl. Fee'!G4</f>
        <v>6</v>
      </c>
      <c r="G5" s="108">
        <f t="shared" ref="G5:G10" si="0">(F5/E5)*C5</f>
        <v>152160</v>
      </c>
      <c r="H5" s="108"/>
      <c r="I5" s="108"/>
      <c r="J5" s="109">
        <f>'SMEC Intl. Fee'!L4</f>
        <v>12</v>
      </c>
      <c r="K5" s="109">
        <f t="shared" ref="K5:K10" si="1">(J5/E5)*C5</f>
        <v>304320</v>
      </c>
      <c r="L5" s="109"/>
      <c r="M5" s="109"/>
    </row>
    <row r="6" spans="1:13" x14ac:dyDescent="0.25">
      <c r="A6" t="str">
        <f>'SMEC Intl. Fee'!A5</f>
        <v>Mechanical Engineer (Desal)</v>
      </c>
      <c r="B6" t="str">
        <f>'SMEC Intl. Fee'!B5</f>
        <v>Michael Morillon</v>
      </c>
      <c r="C6" s="76">
        <v>660000</v>
      </c>
      <c r="D6" s="110"/>
      <c r="E6">
        <f>'SMEC Intl. Fee'!O5</f>
        <v>15</v>
      </c>
      <c r="F6" s="108">
        <f>'SMEC Intl. Fee'!G5</f>
        <v>0</v>
      </c>
      <c r="G6" s="108">
        <f t="shared" si="0"/>
        <v>0</v>
      </c>
      <c r="H6" s="108"/>
      <c r="I6" s="108"/>
      <c r="J6" s="109">
        <f>'SMEC Intl. Fee'!L5</f>
        <v>0</v>
      </c>
      <c r="K6" s="109">
        <f t="shared" si="1"/>
        <v>0</v>
      </c>
      <c r="L6" s="109"/>
      <c r="M6" s="109"/>
    </row>
    <row r="7" spans="1:13" x14ac:dyDescent="0.25">
      <c r="A7" t="str">
        <f>'SMEC Intl. Fee'!A6</f>
        <v>Electrical Engineer (Desal)</v>
      </c>
      <c r="B7" t="str">
        <f>'SMEC Intl. Fee'!B6</f>
        <v>Sergio de Bastos Vilar Magalhaes Paulo</v>
      </c>
      <c r="C7" s="76">
        <v>328300</v>
      </c>
      <c r="D7" s="110"/>
      <c r="E7">
        <f>'SMEC Intl. Fee'!O6</f>
        <v>25</v>
      </c>
      <c r="F7" s="108">
        <f>'SMEC Intl. Fee'!G6</f>
        <v>0</v>
      </c>
      <c r="G7" s="108">
        <f t="shared" si="0"/>
        <v>0</v>
      </c>
      <c r="H7" s="108"/>
      <c r="I7" s="108"/>
      <c r="J7" s="109">
        <f>'SMEC Intl. Fee'!L6</f>
        <v>0</v>
      </c>
      <c r="K7" s="109">
        <f t="shared" si="1"/>
        <v>0</v>
      </c>
      <c r="L7" s="109"/>
      <c r="M7" s="109"/>
    </row>
    <row r="8" spans="1:13" x14ac:dyDescent="0.25">
      <c r="A8" t="str">
        <f>'SMEC Intl. Fee'!A7</f>
        <v>Pipeline Engineer</v>
      </c>
      <c r="B8" t="str">
        <f>'SMEC Intl. Fee'!B7</f>
        <v xml:space="preserve">John Goullee </v>
      </c>
      <c r="C8" s="76">
        <v>1582140</v>
      </c>
      <c r="D8" s="110"/>
      <c r="E8">
        <f>'SMEC Intl. Fee'!O7</f>
        <v>70</v>
      </c>
      <c r="F8" s="108">
        <f>'SMEC Intl. Fee'!G7</f>
        <v>3</v>
      </c>
      <c r="G8" s="108">
        <f t="shared" si="0"/>
        <v>67806</v>
      </c>
      <c r="H8" s="108"/>
      <c r="I8" s="108"/>
      <c r="J8" s="109">
        <f>'SMEC Intl. Fee'!L7</f>
        <v>12</v>
      </c>
      <c r="K8" s="109">
        <f t="shared" si="1"/>
        <v>271224</v>
      </c>
      <c r="L8" s="109"/>
      <c r="M8" s="109"/>
    </row>
    <row r="9" spans="1:13" x14ac:dyDescent="0.25">
      <c r="A9" t="str">
        <f>'SMEC Intl. Fee'!A8</f>
        <v>Contract Specialist (Desal)</v>
      </c>
      <c r="B9" t="str">
        <f>'SMEC Intl. Fee'!B8</f>
        <v>Roderick Mackenzie</v>
      </c>
      <c r="C9" s="76">
        <v>399663</v>
      </c>
      <c r="D9" s="110"/>
      <c r="E9">
        <f>'SMEC Intl. Fee'!O8</f>
        <v>9</v>
      </c>
      <c r="F9" s="108">
        <f>'SMEC Intl. Fee'!G8</f>
        <v>0</v>
      </c>
      <c r="G9" s="108">
        <f t="shared" si="0"/>
        <v>0</v>
      </c>
      <c r="H9" s="108"/>
      <c r="I9" s="108"/>
      <c r="J9" s="109">
        <f>'SMEC Intl. Fee'!L8</f>
        <v>0</v>
      </c>
      <c r="K9" s="109">
        <f t="shared" si="1"/>
        <v>0</v>
      </c>
      <c r="L9" s="109"/>
      <c r="M9" s="109"/>
    </row>
    <row r="10" spans="1:13" x14ac:dyDescent="0.25">
      <c r="A10" t="str">
        <f>'SMEC Intl. Fee'!A9</f>
        <v>Monitoring and Control Expert (Desal)</v>
      </c>
      <c r="B10" t="str">
        <f>'SMEC Intl. Fee'!B9</f>
        <v xml:space="preserve">Manikandan Ganesh Shoranur </v>
      </c>
      <c r="C10" s="76">
        <v>211860</v>
      </c>
      <c r="D10" s="110"/>
      <c r="E10">
        <f>'SMEC Intl. Fee'!O9</f>
        <v>11</v>
      </c>
      <c r="F10" s="108">
        <f>'SMEC Intl. Fee'!G9</f>
        <v>0</v>
      </c>
      <c r="G10" s="108">
        <f t="shared" si="0"/>
        <v>0</v>
      </c>
      <c r="H10" s="108"/>
      <c r="I10" s="108"/>
      <c r="J10" s="109">
        <f>'SMEC Intl. Fee'!L9</f>
        <v>0</v>
      </c>
      <c r="K10" s="109">
        <f t="shared" si="1"/>
        <v>0</v>
      </c>
      <c r="L10" s="109"/>
      <c r="M10" s="109"/>
    </row>
    <row r="12" spans="1:13" x14ac:dyDescent="0.25">
      <c r="A12" s="74" t="s">
        <v>720</v>
      </c>
      <c r="B12" s="74" t="s">
        <v>721</v>
      </c>
      <c r="C12" s="80">
        <v>457590</v>
      </c>
      <c r="E12">
        <v>42</v>
      </c>
      <c r="F12">
        <f>'SMEC India Fee'!G3</f>
        <v>0</v>
      </c>
      <c r="H12" s="108">
        <f t="shared" ref="H12:H17" si="2">(F12/E12)*C12</f>
        <v>0</v>
      </c>
      <c r="J12">
        <f>'SMEC India Fee'!M3</f>
        <v>0</v>
      </c>
      <c r="L12" s="109">
        <f t="shared" ref="L12:L17" si="3">(J12/E12)*C12</f>
        <v>0</v>
      </c>
    </row>
    <row r="13" spans="1:13" x14ac:dyDescent="0.25">
      <c r="A13" s="74" t="s">
        <v>722</v>
      </c>
      <c r="B13" s="74" t="s">
        <v>723</v>
      </c>
      <c r="C13" s="80">
        <v>92448</v>
      </c>
      <c r="E13" s="82">
        <v>12</v>
      </c>
      <c r="F13">
        <f>'SMEC India Fee'!G4</f>
        <v>3</v>
      </c>
      <c r="H13" s="108">
        <f t="shared" si="2"/>
        <v>23112</v>
      </c>
      <c r="J13">
        <f>'SMEC India Fee'!M4</f>
        <v>4</v>
      </c>
      <c r="L13" s="109">
        <f t="shared" si="3"/>
        <v>30816</v>
      </c>
    </row>
    <row r="14" spans="1:13" x14ac:dyDescent="0.25">
      <c r="A14" s="74" t="s">
        <v>724</v>
      </c>
      <c r="B14" s="74" t="s">
        <v>725</v>
      </c>
      <c r="C14" s="80">
        <v>29056</v>
      </c>
      <c r="E14">
        <v>4</v>
      </c>
      <c r="F14">
        <f>'SMEC India Fee'!G5</f>
        <v>0</v>
      </c>
      <c r="H14" s="108">
        <f t="shared" si="2"/>
        <v>0</v>
      </c>
      <c r="J14">
        <f>'SMEC India Fee'!M5</f>
        <v>0</v>
      </c>
      <c r="L14" s="109">
        <f t="shared" si="3"/>
        <v>0</v>
      </c>
    </row>
    <row r="15" spans="1:13" x14ac:dyDescent="0.25">
      <c r="A15" s="74" t="s">
        <v>726</v>
      </c>
      <c r="B15" s="74" t="s">
        <v>727</v>
      </c>
      <c r="C15" s="80">
        <v>36318</v>
      </c>
      <c r="E15">
        <v>3</v>
      </c>
      <c r="F15">
        <f>'SMEC India Fee'!G6</f>
        <v>0</v>
      </c>
      <c r="H15" s="108">
        <f t="shared" si="2"/>
        <v>0</v>
      </c>
      <c r="J15">
        <f>'SMEC India Fee'!M6</f>
        <v>0</v>
      </c>
      <c r="L15" s="109">
        <f t="shared" si="3"/>
        <v>0</v>
      </c>
    </row>
    <row r="16" spans="1:13" x14ac:dyDescent="0.25">
      <c r="A16" s="74" t="s">
        <v>728</v>
      </c>
      <c r="B16" s="74" t="s">
        <v>729</v>
      </c>
      <c r="C16" s="80">
        <v>100150</v>
      </c>
      <c r="E16">
        <v>10</v>
      </c>
      <c r="F16">
        <f>'SMEC India Fee'!G7</f>
        <v>0</v>
      </c>
      <c r="H16" s="108">
        <f t="shared" si="2"/>
        <v>0</v>
      </c>
      <c r="J16">
        <f>'SMEC India Fee'!M7</f>
        <v>0</v>
      </c>
      <c r="L16" s="109">
        <f t="shared" si="3"/>
        <v>0</v>
      </c>
    </row>
    <row r="17" spans="1:13" x14ac:dyDescent="0.25">
      <c r="A17" s="84" t="s">
        <v>730</v>
      </c>
      <c r="B17" s="74" t="s">
        <v>731</v>
      </c>
      <c r="C17" s="80">
        <v>154080</v>
      </c>
      <c r="E17">
        <v>16</v>
      </c>
      <c r="F17">
        <f>'SMEC India Fee'!G8</f>
        <v>1</v>
      </c>
      <c r="H17" s="108">
        <f t="shared" si="2"/>
        <v>9630</v>
      </c>
      <c r="J17">
        <f>'SMEC India Fee'!M8</f>
        <v>5</v>
      </c>
      <c r="L17" s="109">
        <f t="shared" si="3"/>
        <v>48150</v>
      </c>
    </row>
    <row r="18" spans="1:13" x14ac:dyDescent="0.25">
      <c r="A18" s="74" t="s">
        <v>732</v>
      </c>
      <c r="B18" s="74" t="s">
        <v>733</v>
      </c>
      <c r="D18" s="76">
        <v>31374000</v>
      </c>
      <c r="E18" s="82">
        <v>72</v>
      </c>
      <c r="F18">
        <f>'SMEC India Fee'!G9</f>
        <v>3</v>
      </c>
      <c r="I18" s="111">
        <f>(F18/E18)*D18</f>
        <v>1307250</v>
      </c>
      <c r="J18">
        <f>'SMEC India Fee'!M9</f>
        <v>12</v>
      </c>
      <c r="M18" s="112">
        <f t="shared" ref="M18:M27" si="4">(J18/E18)*D18</f>
        <v>5229000</v>
      </c>
    </row>
    <row r="19" spans="1:13" x14ac:dyDescent="0.25">
      <c r="A19" s="74" t="s">
        <v>734</v>
      </c>
      <c r="B19" s="74" t="s">
        <v>735</v>
      </c>
      <c r="D19" s="76">
        <v>1200000</v>
      </c>
      <c r="E19" s="82">
        <v>4</v>
      </c>
      <c r="F19">
        <f>'SMEC India Fee'!G10</f>
        <v>0</v>
      </c>
      <c r="I19" s="111">
        <f t="shared" ref="I19:I27" si="5">(F19/E19)*D19</f>
        <v>0</v>
      </c>
      <c r="J19">
        <f>'SMEC India Fee'!M10</f>
        <v>0</v>
      </c>
      <c r="M19" s="112">
        <f t="shared" si="4"/>
        <v>0</v>
      </c>
    </row>
    <row r="20" spans="1:13" x14ac:dyDescent="0.25">
      <c r="A20" s="74" t="s">
        <v>736</v>
      </c>
      <c r="B20" s="74" t="s">
        <v>737</v>
      </c>
      <c r="D20" s="76">
        <v>15000000</v>
      </c>
      <c r="E20" s="82">
        <v>50</v>
      </c>
      <c r="F20">
        <f>'SMEC India Fee'!G11</f>
        <v>0</v>
      </c>
      <c r="I20" s="111">
        <f t="shared" si="5"/>
        <v>0</v>
      </c>
      <c r="J20">
        <f>'SMEC India Fee'!M11</f>
        <v>0</v>
      </c>
      <c r="M20" s="112">
        <f t="shared" si="4"/>
        <v>0</v>
      </c>
    </row>
    <row r="21" spans="1:13" x14ac:dyDescent="0.25">
      <c r="A21" s="86" t="s">
        <v>738</v>
      </c>
      <c r="B21" s="74" t="s">
        <v>739</v>
      </c>
      <c r="D21" s="76">
        <v>3660300</v>
      </c>
      <c r="E21" s="82">
        <v>70</v>
      </c>
      <c r="F21">
        <f>'SMEC India Fee'!G12</f>
        <v>6</v>
      </c>
      <c r="I21" s="111">
        <f t="shared" si="5"/>
        <v>313740</v>
      </c>
      <c r="J21">
        <f>'SMEC India Fee'!M12</f>
        <v>12</v>
      </c>
      <c r="M21" s="112">
        <f t="shared" si="4"/>
        <v>627480</v>
      </c>
    </row>
    <row r="22" spans="1:13" x14ac:dyDescent="0.25">
      <c r="A22" s="86" t="s">
        <v>740</v>
      </c>
      <c r="B22" s="74" t="s">
        <v>739</v>
      </c>
      <c r="D22" s="76">
        <v>2614500</v>
      </c>
      <c r="E22" s="82">
        <v>6</v>
      </c>
      <c r="F22">
        <f>'SMEC India Fee'!G13</f>
        <v>0</v>
      </c>
      <c r="I22" s="111">
        <f t="shared" si="5"/>
        <v>0</v>
      </c>
      <c r="J22">
        <f>'SMEC India Fee'!M13</f>
        <v>2</v>
      </c>
      <c r="M22" s="112">
        <f t="shared" si="4"/>
        <v>871500</v>
      </c>
    </row>
    <row r="23" spans="1:13" x14ac:dyDescent="0.25">
      <c r="A23" s="86" t="s">
        <v>741</v>
      </c>
      <c r="B23" s="74" t="s">
        <v>739</v>
      </c>
      <c r="D23" s="76">
        <v>2614500</v>
      </c>
      <c r="E23" s="82">
        <v>6</v>
      </c>
      <c r="F23">
        <f>'SMEC India Fee'!G14</f>
        <v>2</v>
      </c>
      <c r="I23" s="111">
        <f t="shared" si="5"/>
        <v>871500</v>
      </c>
      <c r="J23">
        <f>'SMEC India Fee'!M14</f>
        <v>0</v>
      </c>
      <c r="M23" s="112">
        <f t="shared" si="4"/>
        <v>0</v>
      </c>
    </row>
    <row r="24" spans="1:13" x14ac:dyDescent="0.25">
      <c r="A24" s="86" t="s">
        <v>742</v>
      </c>
      <c r="B24" s="74" t="s">
        <v>739</v>
      </c>
      <c r="D24" s="76">
        <v>1830150</v>
      </c>
      <c r="E24" s="82">
        <v>70</v>
      </c>
      <c r="F24">
        <f>'SMEC India Fee'!G15</f>
        <v>6</v>
      </c>
      <c r="I24" s="111">
        <f t="shared" si="5"/>
        <v>156870</v>
      </c>
      <c r="J24">
        <f>'SMEC India Fee'!M15</f>
        <v>12</v>
      </c>
      <c r="M24" s="112">
        <f t="shared" si="4"/>
        <v>313740</v>
      </c>
    </row>
    <row r="25" spans="1:13" x14ac:dyDescent="0.25">
      <c r="A25" s="86" t="s">
        <v>743</v>
      </c>
      <c r="B25" s="74" t="s">
        <v>739</v>
      </c>
      <c r="D25" s="76">
        <v>1830150</v>
      </c>
      <c r="E25" s="82">
        <v>70</v>
      </c>
      <c r="F25">
        <f>'SMEC India Fee'!G16</f>
        <v>6</v>
      </c>
      <c r="I25" s="111">
        <f t="shared" si="5"/>
        <v>156870</v>
      </c>
      <c r="J25">
        <f>'SMEC India Fee'!M16</f>
        <v>12</v>
      </c>
      <c r="M25" s="112">
        <f t="shared" si="4"/>
        <v>313740</v>
      </c>
    </row>
    <row r="26" spans="1:13" x14ac:dyDescent="0.25">
      <c r="A26" s="86" t="s">
        <v>744</v>
      </c>
      <c r="B26" s="74" t="s">
        <v>739</v>
      </c>
      <c r="D26" s="76">
        <v>7320600</v>
      </c>
      <c r="E26" s="82">
        <v>70</v>
      </c>
      <c r="F26">
        <f>'SMEC India Fee'!G17</f>
        <v>6</v>
      </c>
      <c r="I26" s="111">
        <f t="shared" si="5"/>
        <v>627480</v>
      </c>
      <c r="J26">
        <f>'SMEC India Fee'!M17</f>
        <v>12</v>
      </c>
      <c r="M26" s="112">
        <f t="shared" si="4"/>
        <v>1254960</v>
      </c>
    </row>
    <row r="27" spans="1:13" x14ac:dyDescent="0.25">
      <c r="A27" s="86" t="s">
        <v>745</v>
      </c>
      <c r="B27" s="74" t="s">
        <v>739</v>
      </c>
      <c r="D27" s="76">
        <v>4880400</v>
      </c>
      <c r="E27" s="82">
        <v>70</v>
      </c>
      <c r="F27">
        <f>'SMEC India Fee'!G18</f>
        <v>6</v>
      </c>
      <c r="I27" s="111">
        <f t="shared" si="5"/>
        <v>418320</v>
      </c>
      <c r="J27">
        <f>'SMEC India Fee'!M18</f>
        <v>12</v>
      </c>
      <c r="M27" s="112">
        <f t="shared" si="4"/>
        <v>836640</v>
      </c>
    </row>
    <row r="28" spans="1:13" x14ac:dyDescent="0.25">
      <c r="C28">
        <f>SUM(C4:C27)</f>
        <v>7259955</v>
      </c>
      <c r="D28">
        <f>SUM(D4:D27)</f>
        <v>72324600</v>
      </c>
      <c r="G28">
        <f>SUM(G4:G27)</f>
        <v>444972</v>
      </c>
      <c r="H28">
        <f t="shared" ref="H28:M28" si="6">SUM(H4:H27)</f>
        <v>32742</v>
      </c>
      <c r="I28">
        <f t="shared" si="6"/>
        <v>3852030</v>
      </c>
      <c r="K28">
        <f t="shared" si="6"/>
        <v>1250562</v>
      </c>
      <c r="L28">
        <f t="shared" si="6"/>
        <v>78966</v>
      </c>
      <c r="M28">
        <f t="shared" si="6"/>
        <v>9447060</v>
      </c>
    </row>
  </sheetData>
  <mergeCells count="2">
    <mergeCell ref="F2:I2"/>
    <mergeCell ref="J2: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B1" zoomScale="90" zoomScaleNormal="90" workbookViewId="0">
      <selection activeCell="J12" sqref="J12:J27"/>
    </sheetView>
  </sheetViews>
  <sheetFormatPr defaultRowHeight="15" x14ac:dyDescent="0.25"/>
  <cols>
    <col min="1" max="1" width="39.7109375" customWidth="1"/>
    <col min="2" max="2" width="42.85546875" bestFit="1" customWidth="1"/>
    <col min="3" max="3" width="11.140625" customWidth="1"/>
    <col min="4" max="4" width="13.7109375" customWidth="1"/>
    <col min="5" max="5" width="13" customWidth="1"/>
    <col min="6" max="6" width="16.5703125" customWidth="1"/>
    <col min="7" max="7" width="13.5703125" customWidth="1"/>
    <col min="8" max="8" width="16" customWidth="1"/>
    <col min="9" max="9" width="15.42578125" customWidth="1"/>
    <col min="10" max="10" width="16.85546875" customWidth="1"/>
    <col min="11" max="11" width="14.28515625" customWidth="1"/>
    <col min="12" max="12" width="15.42578125" customWidth="1"/>
    <col min="13" max="13" width="18.5703125" customWidth="1"/>
  </cols>
  <sheetData>
    <row r="1" spans="1:13" x14ac:dyDescent="0.25">
      <c r="A1" t="s">
        <v>763</v>
      </c>
    </row>
    <row r="2" spans="1:13" x14ac:dyDescent="0.25">
      <c r="F2" s="154" t="s">
        <v>766</v>
      </c>
      <c r="G2" s="154"/>
      <c r="H2" s="154"/>
      <c r="I2" s="154"/>
      <c r="J2" s="153" t="s">
        <v>765</v>
      </c>
      <c r="K2" s="153"/>
      <c r="L2" s="153"/>
      <c r="M2" s="153"/>
    </row>
    <row r="3" spans="1:13" x14ac:dyDescent="0.25">
      <c r="A3" t="s">
        <v>58</v>
      </c>
      <c r="B3" t="s">
        <v>59</v>
      </c>
      <c r="C3" t="s">
        <v>714</v>
      </c>
      <c r="D3" t="s">
        <v>719</v>
      </c>
      <c r="E3" t="s">
        <v>767</v>
      </c>
      <c r="F3" s="108" t="s">
        <v>775</v>
      </c>
      <c r="G3" s="108" t="s">
        <v>770</v>
      </c>
      <c r="H3" s="108" t="s">
        <v>771</v>
      </c>
      <c r="I3" s="108" t="s">
        <v>772</v>
      </c>
      <c r="J3" s="109" t="s">
        <v>775</v>
      </c>
      <c r="K3" s="109" t="s">
        <v>770</v>
      </c>
      <c r="L3" s="109" t="s">
        <v>771</v>
      </c>
      <c r="M3" s="109" t="s">
        <v>772</v>
      </c>
    </row>
    <row r="4" spans="1:13" x14ac:dyDescent="0.25">
      <c r="A4" t="str">
        <f>'SMEC Intl. Fee'!A3</f>
        <v>Project Manager</v>
      </c>
      <c r="B4" t="str">
        <f>'SMEC Intl. Fee'!B3</f>
        <v>Dr Pararajasegram Dharmabalan</v>
      </c>
      <c r="C4" s="74">
        <f>'SMEC Intl. Fee'!C3</f>
        <v>2625070</v>
      </c>
      <c r="D4" s="2"/>
      <c r="E4">
        <f>'SMEC Intl. Fee'!O3</f>
        <v>70</v>
      </c>
      <c r="F4" s="108">
        <f>'SMEC Intl. Fee'!H3</f>
        <v>0</v>
      </c>
      <c r="G4" s="108">
        <f>(F4/E4)*C4</f>
        <v>0</v>
      </c>
      <c r="H4" s="108"/>
      <c r="I4" s="108"/>
      <c r="J4" s="109">
        <f>'SMEC Intl. Fee'!M3</f>
        <v>6</v>
      </c>
      <c r="K4" s="109">
        <f>(J4/E4)*C4</f>
        <v>225006</v>
      </c>
      <c r="L4" s="109"/>
      <c r="M4" s="109"/>
    </row>
    <row r="5" spans="1:13" x14ac:dyDescent="0.25">
      <c r="A5" t="str">
        <f>'SMEC Intl. Fee'!A4</f>
        <v>Water Supply Engineer</v>
      </c>
      <c r="B5" t="str">
        <f>'SMEC Intl. Fee'!B4</f>
        <v xml:space="preserve">Shane Farquharson </v>
      </c>
      <c r="C5" s="76">
        <v>583280</v>
      </c>
      <c r="D5" s="110"/>
      <c r="E5">
        <f>'SMEC Intl. Fee'!O4</f>
        <v>23</v>
      </c>
      <c r="F5" s="108">
        <f>'SMEC Intl. Fee'!H4</f>
        <v>0</v>
      </c>
      <c r="G5" s="108">
        <f t="shared" ref="G5:G10" si="0">(F5/E5)*C5</f>
        <v>0</v>
      </c>
      <c r="H5" s="108"/>
      <c r="I5" s="108"/>
      <c r="J5" s="109">
        <f>'SMEC Intl. Fee'!M4</f>
        <v>0</v>
      </c>
      <c r="K5" s="109">
        <f t="shared" ref="K5:K10" si="1">(J5/E5)*C5</f>
        <v>0</v>
      </c>
      <c r="L5" s="109"/>
      <c r="M5" s="109"/>
    </row>
    <row r="6" spans="1:13" x14ac:dyDescent="0.25">
      <c r="A6" t="str">
        <f>'SMEC Intl. Fee'!A5</f>
        <v>Mechanical Engineer (Desal)</v>
      </c>
      <c r="B6" t="str">
        <f>'SMEC Intl. Fee'!B5</f>
        <v>Michael Morillon</v>
      </c>
      <c r="C6" s="76">
        <v>660000</v>
      </c>
      <c r="D6" s="110"/>
      <c r="E6">
        <f>'SMEC Intl. Fee'!O5</f>
        <v>15</v>
      </c>
      <c r="F6" s="108">
        <f>'SMEC Intl. Fee'!H5</f>
        <v>0</v>
      </c>
      <c r="G6" s="108">
        <f t="shared" si="0"/>
        <v>0</v>
      </c>
      <c r="H6" s="108"/>
      <c r="I6" s="108"/>
      <c r="J6" s="109">
        <f>'SMEC Intl. Fee'!M5</f>
        <v>0</v>
      </c>
      <c r="K6" s="109">
        <f t="shared" si="1"/>
        <v>0</v>
      </c>
      <c r="L6" s="109"/>
      <c r="M6" s="109"/>
    </row>
    <row r="7" spans="1:13" x14ac:dyDescent="0.25">
      <c r="A7" t="str">
        <f>'SMEC Intl. Fee'!A6</f>
        <v>Electrical Engineer (Desal)</v>
      </c>
      <c r="B7" t="str">
        <f>'SMEC Intl. Fee'!B6</f>
        <v>Sergio de Bastos Vilar Magalhaes Paulo</v>
      </c>
      <c r="C7" s="76">
        <v>328300</v>
      </c>
      <c r="D7" s="110"/>
      <c r="E7">
        <f>'SMEC Intl. Fee'!O6</f>
        <v>25</v>
      </c>
      <c r="F7" s="108">
        <f>'SMEC Intl. Fee'!H6</f>
        <v>0</v>
      </c>
      <c r="G7" s="108">
        <f t="shared" si="0"/>
        <v>0</v>
      </c>
      <c r="H7" s="108"/>
      <c r="I7" s="108"/>
      <c r="J7" s="109">
        <f>'SMEC Intl. Fee'!M6</f>
        <v>3</v>
      </c>
      <c r="K7" s="109">
        <f t="shared" si="1"/>
        <v>39396</v>
      </c>
      <c r="L7" s="109"/>
      <c r="M7" s="109"/>
    </row>
    <row r="8" spans="1:13" x14ac:dyDescent="0.25">
      <c r="A8" t="str">
        <f>'SMEC Intl. Fee'!A7</f>
        <v>Pipeline Engineer</v>
      </c>
      <c r="B8" t="str">
        <f>'SMEC Intl. Fee'!B7</f>
        <v xml:space="preserve">John Goullee </v>
      </c>
      <c r="C8" s="76">
        <v>1582140</v>
      </c>
      <c r="D8" s="110"/>
      <c r="E8">
        <f>'SMEC Intl. Fee'!O7</f>
        <v>70</v>
      </c>
      <c r="F8" s="108">
        <f>'SMEC Intl. Fee'!H7</f>
        <v>0</v>
      </c>
      <c r="G8" s="108">
        <f t="shared" si="0"/>
        <v>0</v>
      </c>
      <c r="H8" s="108"/>
      <c r="I8" s="108"/>
      <c r="J8" s="109">
        <f>'SMEC Intl. Fee'!M7</f>
        <v>0</v>
      </c>
      <c r="K8" s="109">
        <f t="shared" si="1"/>
        <v>0</v>
      </c>
      <c r="L8" s="109"/>
      <c r="M8" s="109"/>
    </row>
    <row r="9" spans="1:13" x14ac:dyDescent="0.25">
      <c r="A9" t="str">
        <f>'SMEC Intl. Fee'!A8</f>
        <v>Contract Specialist (Desal)</v>
      </c>
      <c r="B9" t="str">
        <f>'SMEC Intl. Fee'!B8</f>
        <v>Roderick Mackenzie</v>
      </c>
      <c r="C9" s="76">
        <v>399663</v>
      </c>
      <c r="D9" s="110"/>
      <c r="E9">
        <f>'SMEC Intl. Fee'!O8</f>
        <v>9</v>
      </c>
      <c r="F9" s="108">
        <f>'SMEC Intl. Fee'!H8</f>
        <v>0</v>
      </c>
      <c r="G9" s="108">
        <f t="shared" si="0"/>
        <v>0</v>
      </c>
      <c r="H9" s="108"/>
      <c r="I9" s="108"/>
      <c r="J9" s="109">
        <f>'SMEC Intl. Fee'!M8</f>
        <v>0</v>
      </c>
      <c r="K9" s="109">
        <f t="shared" si="1"/>
        <v>0</v>
      </c>
      <c r="L9" s="109"/>
      <c r="M9" s="109"/>
    </row>
    <row r="10" spans="1:13" x14ac:dyDescent="0.25">
      <c r="A10" t="str">
        <f>'SMEC Intl. Fee'!A9</f>
        <v>Monitoring and Control Expert (Desal)</v>
      </c>
      <c r="B10" t="str">
        <f>'SMEC Intl. Fee'!B9</f>
        <v xml:space="preserve">Manikandan Ganesh Shoranur </v>
      </c>
      <c r="C10" s="76">
        <v>211860</v>
      </c>
      <c r="D10" s="110"/>
      <c r="E10">
        <f>'SMEC Intl. Fee'!O9</f>
        <v>11</v>
      </c>
      <c r="F10" s="108">
        <f>'SMEC Intl. Fee'!H9</f>
        <v>0</v>
      </c>
      <c r="G10" s="108">
        <f t="shared" si="0"/>
        <v>0</v>
      </c>
      <c r="H10" s="108"/>
      <c r="I10" s="108"/>
      <c r="J10" s="109">
        <f>'SMEC Intl. Fee'!M9</f>
        <v>0</v>
      </c>
      <c r="K10" s="109">
        <f t="shared" si="1"/>
        <v>0</v>
      </c>
      <c r="L10" s="109"/>
      <c r="M10" s="109"/>
    </row>
    <row r="12" spans="1:13" x14ac:dyDescent="0.25">
      <c r="A12" s="74" t="s">
        <v>720</v>
      </c>
      <c r="B12" s="74" t="s">
        <v>721</v>
      </c>
      <c r="C12" s="80">
        <v>457590</v>
      </c>
      <c r="E12">
        <v>42</v>
      </c>
      <c r="F12">
        <f>'SMEC India Fee'!H3</f>
        <v>0</v>
      </c>
      <c r="H12" s="108">
        <f t="shared" ref="H12:H17" si="2">(F12/E12)*C12</f>
        <v>0</v>
      </c>
      <c r="J12">
        <f>'SMEC India Fee'!N3</f>
        <v>0</v>
      </c>
      <c r="L12" s="109">
        <f t="shared" ref="L12:L17" si="3">(J12/E12)*C12</f>
        <v>0</v>
      </c>
    </row>
    <row r="13" spans="1:13" x14ac:dyDescent="0.25">
      <c r="A13" s="74" t="s">
        <v>722</v>
      </c>
      <c r="B13" s="74" t="s">
        <v>723</v>
      </c>
      <c r="C13" s="80">
        <v>92448</v>
      </c>
      <c r="E13" s="82">
        <v>12</v>
      </c>
      <c r="F13">
        <f>'SMEC India Fee'!H4</f>
        <v>0</v>
      </c>
      <c r="H13" s="108">
        <f t="shared" si="2"/>
        <v>0</v>
      </c>
      <c r="J13">
        <f>'SMEC India Fee'!N4</f>
        <v>0</v>
      </c>
      <c r="L13" s="109">
        <f t="shared" si="3"/>
        <v>0</v>
      </c>
    </row>
    <row r="14" spans="1:13" x14ac:dyDescent="0.25">
      <c r="A14" s="74" t="s">
        <v>724</v>
      </c>
      <c r="B14" s="74" t="s">
        <v>725</v>
      </c>
      <c r="C14" s="80">
        <v>29056</v>
      </c>
      <c r="E14">
        <v>4</v>
      </c>
      <c r="F14">
        <f>'SMEC India Fee'!H5</f>
        <v>0</v>
      </c>
      <c r="H14" s="108">
        <f t="shared" si="2"/>
        <v>0</v>
      </c>
      <c r="J14">
        <f>'SMEC India Fee'!N5</f>
        <v>0</v>
      </c>
      <c r="L14" s="109">
        <f t="shared" si="3"/>
        <v>0</v>
      </c>
    </row>
    <row r="15" spans="1:13" x14ac:dyDescent="0.25">
      <c r="A15" s="74" t="s">
        <v>726</v>
      </c>
      <c r="B15" s="74" t="s">
        <v>727</v>
      </c>
      <c r="C15" s="80">
        <v>36318</v>
      </c>
      <c r="E15">
        <v>3</v>
      </c>
      <c r="F15">
        <f>'SMEC India Fee'!H6</f>
        <v>0</v>
      </c>
      <c r="H15" s="108">
        <f t="shared" si="2"/>
        <v>0</v>
      </c>
      <c r="J15">
        <f>'SMEC India Fee'!N6</f>
        <v>0</v>
      </c>
      <c r="L15" s="109">
        <f t="shared" si="3"/>
        <v>0</v>
      </c>
    </row>
    <row r="16" spans="1:13" x14ac:dyDescent="0.25">
      <c r="A16" s="74" t="s">
        <v>728</v>
      </c>
      <c r="B16" s="74" t="s">
        <v>729</v>
      </c>
      <c r="C16" s="80">
        <v>100150</v>
      </c>
      <c r="E16">
        <v>10</v>
      </c>
      <c r="F16">
        <f>'SMEC India Fee'!H7</f>
        <v>0</v>
      </c>
      <c r="H16" s="108">
        <f t="shared" si="2"/>
        <v>0</v>
      </c>
      <c r="J16">
        <f>'SMEC India Fee'!N7</f>
        <v>0</v>
      </c>
      <c r="L16" s="109">
        <f t="shared" si="3"/>
        <v>0</v>
      </c>
    </row>
    <row r="17" spans="1:13" x14ac:dyDescent="0.25">
      <c r="A17" s="84" t="s">
        <v>730</v>
      </c>
      <c r="B17" s="74" t="s">
        <v>731</v>
      </c>
      <c r="C17" s="80">
        <v>154080</v>
      </c>
      <c r="E17">
        <v>16</v>
      </c>
      <c r="F17">
        <f>'SMEC India Fee'!H8</f>
        <v>0.5</v>
      </c>
      <c r="H17" s="108">
        <f t="shared" si="2"/>
        <v>4815</v>
      </c>
      <c r="J17">
        <f>'SMEC India Fee'!N8</f>
        <v>2.5</v>
      </c>
      <c r="L17" s="109">
        <f t="shared" si="3"/>
        <v>24075</v>
      </c>
    </row>
    <row r="18" spans="1:13" x14ac:dyDescent="0.25">
      <c r="A18" s="74" t="s">
        <v>732</v>
      </c>
      <c r="B18" s="74" t="s">
        <v>733</v>
      </c>
      <c r="D18" s="76">
        <v>31374000</v>
      </c>
      <c r="E18" s="82">
        <v>72</v>
      </c>
      <c r="F18">
        <f>'SMEC India Fee'!H9</f>
        <v>0</v>
      </c>
      <c r="I18" s="111">
        <f>(F18/E18)*D18</f>
        <v>0</v>
      </c>
      <c r="J18">
        <f>'SMEC India Fee'!N9</f>
        <v>0</v>
      </c>
      <c r="M18" s="112">
        <f t="shared" ref="M18:M27" si="4">(J18/E18)*D18</f>
        <v>0</v>
      </c>
    </row>
    <row r="19" spans="1:13" x14ac:dyDescent="0.25">
      <c r="A19" s="74" t="s">
        <v>734</v>
      </c>
      <c r="B19" s="74" t="s">
        <v>735</v>
      </c>
      <c r="D19" s="76">
        <v>1200000</v>
      </c>
      <c r="E19" s="82">
        <v>4</v>
      </c>
      <c r="F19">
        <f>'SMEC India Fee'!H10</f>
        <v>0</v>
      </c>
      <c r="I19" s="111">
        <f t="shared" ref="I19:I27" si="5">(F19/E19)*D19</f>
        <v>0</v>
      </c>
      <c r="J19">
        <f>'SMEC India Fee'!N10</f>
        <v>0</v>
      </c>
      <c r="M19" s="112">
        <f t="shared" si="4"/>
        <v>0</v>
      </c>
    </row>
    <row r="20" spans="1:13" x14ac:dyDescent="0.25">
      <c r="A20" s="74" t="s">
        <v>736</v>
      </c>
      <c r="B20" s="74" t="s">
        <v>737</v>
      </c>
      <c r="D20" s="76">
        <v>15000000</v>
      </c>
      <c r="E20" s="82">
        <v>50</v>
      </c>
      <c r="F20">
        <f>'SMEC India Fee'!H11</f>
        <v>3</v>
      </c>
      <c r="I20" s="111">
        <f t="shared" si="5"/>
        <v>900000</v>
      </c>
      <c r="J20">
        <f>'SMEC India Fee'!N11</f>
        <v>0</v>
      </c>
      <c r="M20" s="112">
        <f t="shared" si="4"/>
        <v>0</v>
      </c>
    </row>
    <row r="21" spans="1:13" x14ac:dyDescent="0.25">
      <c r="A21" s="86" t="s">
        <v>738</v>
      </c>
      <c r="B21" s="74" t="s">
        <v>739</v>
      </c>
      <c r="D21" s="76">
        <v>3660300</v>
      </c>
      <c r="E21" s="82">
        <v>70</v>
      </c>
      <c r="F21">
        <f>'SMEC India Fee'!H12</f>
        <v>5</v>
      </c>
      <c r="I21" s="111">
        <f t="shared" si="5"/>
        <v>261450</v>
      </c>
      <c r="J21">
        <f>'SMEC India Fee'!N12</f>
        <v>12</v>
      </c>
      <c r="M21" s="112">
        <f t="shared" si="4"/>
        <v>627480</v>
      </c>
    </row>
    <row r="22" spans="1:13" x14ac:dyDescent="0.25">
      <c r="A22" s="86" t="s">
        <v>740</v>
      </c>
      <c r="B22" s="74" t="s">
        <v>739</v>
      </c>
      <c r="D22" s="76">
        <v>2614500</v>
      </c>
      <c r="E22" s="82">
        <v>6</v>
      </c>
      <c r="F22">
        <f>'SMEC India Fee'!H13</f>
        <v>0</v>
      </c>
      <c r="I22" s="111">
        <f t="shared" si="5"/>
        <v>0</v>
      </c>
      <c r="J22">
        <f>'SMEC India Fee'!N13</f>
        <v>0.5</v>
      </c>
      <c r="M22" s="112">
        <f t="shared" si="4"/>
        <v>217875</v>
      </c>
    </row>
    <row r="23" spans="1:13" x14ac:dyDescent="0.25">
      <c r="A23" s="86" t="s">
        <v>741</v>
      </c>
      <c r="B23" s="74" t="s">
        <v>739</v>
      </c>
      <c r="D23" s="76">
        <v>2614500</v>
      </c>
      <c r="E23" s="82">
        <v>6</v>
      </c>
      <c r="F23">
        <f>'SMEC India Fee'!H14</f>
        <v>1</v>
      </c>
      <c r="I23" s="111">
        <f t="shared" si="5"/>
        <v>435750</v>
      </c>
      <c r="J23">
        <f>'SMEC India Fee'!N14</f>
        <v>0</v>
      </c>
      <c r="M23" s="112">
        <f t="shared" si="4"/>
        <v>0</v>
      </c>
    </row>
    <row r="24" spans="1:13" x14ac:dyDescent="0.25">
      <c r="A24" s="86" t="s">
        <v>742</v>
      </c>
      <c r="B24" s="74" t="s">
        <v>739</v>
      </c>
      <c r="D24" s="76">
        <v>1830150</v>
      </c>
      <c r="E24" s="82">
        <v>70</v>
      </c>
      <c r="F24">
        <f>'SMEC India Fee'!H15</f>
        <v>5</v>
      </c>
      <c r="I24" s="111">
        <f t="shared" si="5"/>
        <v>130725</v>
      </c>
      <c r="J24">
        <f>'SMEC India Fee'!N15</f>
        <v>12</v>
      </c>
      <c r="M24" s="112">
        <f t="shared" si="4"/>
        <v>313740</v>
      </c>
    </row>
    <row r="25" spans="1:13" x14ac:dyDescent="0.25">
      <c r="A25" s="86" t="s">
        <v>743</v>
      </c>
      <c r="B25" s="74" t="s">
        <v>739</v>
      </c>
      <c r="D25" s="76">
        <v>1830150</v>
      </c>
      <c r="E25" s="82">
        <v>70</v>
      </c>
      <c r="F25">
        <f>'SMEC India Fee'!H16</f>
        <v>5</v>
      </c>
      <c r="I25" s="111">
        <f t="shared" si="5"/>
        <v>130725</v>
      </c>
      <c r="J25">
        <f>'SMEC India Fee'!N16</f>
        <v>12</v>
      </c>
      <c r="M25" s="112">
        <f t="shared" si="4"/>
        <v>313740</v>
      </c>
    </row>
    <row r="26" spans="1:13" x14ac:dyDescent="0.25">
      <c r="A26" s="86" t="s">
        <v>744</v>
      </c>
      <c r="B26" s="74" t="s">
        <v>739</v>
      </c>
      <c r="D26" s="76">
        <v>7320600</v>
      </c>
      <c r="E26" s="82">
        <v>70</v>
      </c>
      <c r="F26">
        <f>'SMEC India Fee'!H17</f>
        <v>5</v>
      </c>
      <c r="I26" s="111">
        <f t="shared" si="5"/>
        <v>522900</v>
      </c>
      <c r="J26">
        <f>'SMEC India Fee'!N17</f>
        <v>12</v>
      </c>
      <c r="M26" s="112">
        <f t="shared" si="4"/>
        <v>1254960</v>
      </c>
    </row>
    <row r="27" spans="1:13" x14ac:dyDescent="0.25">
      <c r="A27" s="86" t="s">
        <v>745</v>
      </c>
      <c r="B27" s="74" t="s">
        <v>739</v>
      </c>
      <c r="D27" s="76">
        <v>4880400</v>
      </c>
      <c r="E27" s="82">
        <v>70</v>
      </c>
      <c r="F27">
        <f>'SMEC India Fee'!H18</f>
        <v>5</v>
      </c>
      <c r="I27" s="111">
        <f t="shared" si="5"/>
        <v>348600</v>
      </c>
      <c r="J27">
        <f>'SMEC India Fee'!N18</f>
        <v>12</v>
      </c>
      <c r="M27" s="112">
        <f t="shared" si="4"/>
        <v>836640</v>
      </c>
    </row>
    <row r="28" spans="1:13" x14ac:dyDescent="0.25">
      <c r="C28">
        <f>SUM(C4:C27)</f>
        <v>7259955</v>
      </c>
      <c r="D28">
        <f>SUM(D4:D27)</f>
        <v>72324600</v>
      </c>
      <c r="G28">
        <f>SUM(G4:G27)</f>
        <v>0</v>
      </c>
      <c r="H28">
        <f t="shared" ref="H28:M28" si="6">SUM(H4:H27)</f>
        <v>4815</v>
      </c>
      <c r="I28">
        <f t="shared" si="6"/>
        <v>2730150</v>
      </c>
      <c r="K28">
        <f t="shared" si="6"/>
        <v>264402</v>
      </c>
      <c r="L28">
        <f t="shared" si="6"/>
        <v>24075</v>
      </c>
      <c r="M28">
        <f t="shared" si="6"/>
        <v>3564435</v>
      </c>
    </row>
  </sheetData>
  <mergeCells count="2">
    <mergeCell ref="F2:I2"/>
    <mergeCell ref="J2:M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H142"/>
  <sheetViews>
    <sheetView workbookViewId="0"/>
  </sheetViews>
  <sheetFormatPr defaultRowHeight="15" x14ac:dyDescent="0.25"/>
  <cols>
    <col min="1" max="1" width="43.5703125" bestFit="1" customWidth="1"/>
    <col min="2" max="2" width="13.5703125" bestFit="1" customWidth="1"/>
    <col min="4" max="4" width="70.42578125" bestFit="1" customWidth="1"/>
    <col min="5" max="5" width="26" bestFit="1" customWidth="1"/>
    <col min="6" max="6" width="9.5703125" bestFit="1" customWidth="1"/>
    <col min="7" max="7" width="31.42578125" style="20" bestFit="1" customWidth="1"/>
    <col min="10" max="10" width="22.42578125" bestFit="1" customWidth="1"/>
  </cols>
  <sheetData>
    <row r="1" spans="1:8" ht="15.75" thickBot="1" x14ac:dyDescent="0.3">
      <c r="A1" s="22" t="s">
        <v>68</v>
      </c>
      <c r="D1" s="22" t="s">
        <v>69</v>
      </c>
      <c r="G1" t="s">
        <v>70</v>
      </c>
      <c r="H1" t="s">
        <v>71</v>
      </c>
    </row>
    <row r="2" spans="1:8" ht="15.75" thickTop="1" x14ac:dyDescent="0.25">
      <c r="A2" s="1" t="s">
        <v>72</v>
      </c>
      <c r="D2" s="1" t="s">
        <v>73</v>
      </c>
      <c r="G2" t="s">
        <v>74</v>
      </c>
      <c r="H2" t="s">
        <v>75</v>
      </c>
    </row>
    <row r="3" spans="1:8" x14ac:dyDescent="0.25">
      <c r="A3" t="s">
        <v>76</v>
      </c>
      <c r="D3" t="s">
        <v>77</v>
      </c>
      <c r="G3" t="s">
        <v>78</v>
      </c>
      <c r="H3" t="s">
        <v>75</v>
      </c>
    </row>
    <row r="4" spans="1:8" x14ac:dyDescent="0.25">
      <c r="A4" t="s">
        <v>79</v>
      </c>
      <c r="D4" t="s">
        <v>80</v>
      </c>
      <c r="G4" t="s">
        <v>81</v>
      </c>
      <c r="H4" t="s">
        <v>75</v>
      </c>
    </row>
    <row r="5" spans="1:8" x14ac:dyDescent="0.25">
      <c r="A5" t="s">
        <v>82</v>
      </c>
      <c r="D5" t="s">
        <v>83</v>
      </c>
      <c r="G5" t="s">
        <v>84</v>
      </c>
      <c r="H5" t="s">
        <v>75</v>
      </c>
    </row>
    <row r="6" spans="1:8" x14ac:dyDescent="0.25">
      <c r="A6" t="s">
        <v>85</v>
      </c>
      <c r="D6" t="s">
        <v>86</v>
      </c>
      <c r="G6" t="s">
        <v>87</v>
      </c>
      <c r="H6" t="s">
        <v>75</v>
      </c>
    </row>
    <row r="7" spans="1:8" x14ac:dyDescent="0.25">
      <c r="A7" t="s">
        <v>88</v>
      </c>
      <c r="D7" t="s">
        <v>89</v>
      </c>
      <c r="G7" t="s">
        <v>90</v>
      </c>
      <c r="H7" t="s">
        <v>91</v>
      </c>
    </row>
    <row r="8" spans="1:8" x14ac:dyDescent="0.25">
      <c r="A8" t="s">
        <v>50</v>
      </c>
      <c r="D8" t="s">
        <v>92</v>
      </c>
      <c r="G8" t="s">
        <v>93</v>
      </c>
      <c r="H8" t="s">
        <v>94</v>
      </c>
    </row>
    <row r="9" spans="1:8" x14ac:dyDescent="0.25">
      <c r="D9" t="s">
        <v>95</v>
      </c>
      <c r="G9" t="s">
        <v>96</v>
      </c>
      <c r="H9" t="s">
        <v>94</v>
      </c>
    </row>
    <row r="10" spans="1:8" x14ac:dyDescent="0.25">
      <c r="A10" s="1" t="s">
        <v>97</v>
      </c>
      <c r="D10" t="s">
        <v>98</v>
      </c>
      <c r="G10" t="s">
        <v>99</v>
      </c>
      <c r="H10" t="s">
        <v>94</v>
      </c>
    </row>
    <row r="11" spans="1:8" x14ac:dyDescent="0.25">
      <c r="A11" t="s">
        <v>100</v>
      </c>
      <c r="C11" s="21"/>
      <c r="D11" t="s">
        <v>101</v>
      </c>
      <c r="G11" t="s">
        <v>102</v>
      </c>
      <c r="H11" t="s">
        <v>94</v>
      </c>
    </row>
    <row r="12" spans="1:8" x14ac:dyDescent="0.25">
      <c r="A12" t="s">
        <v>103</v>
      </c>
      <c r="C12" s="21"/>
      <c r="D12" t="s">
        <v>104</v>
      </c>
      <c r="G12" t="s">
        <v>105</v>
      </c>
      <c r="H12" t="s">
        <v>94</v>
      </c>
    </row>
    <row r="13" spans="1:8" x14ac:dyDescent="0.25">
      <c r="A13" t="s">
        <v>106</v>
      </c>
      <c r="C13" s="21"/>
      <c r="G13" t="s">
        <v>107</v>
      </c>
      <c r="H13" t="s">
        <v>108</v>
      </c>
    </row>
    <row r="14" spans="1:8" x14ac:dyDescent="0.25">
      <c r="A14" t="s">
        <v>109</v>
      </c>
      <c r="C14" s="21"/>
      <c r="D14" s="1" t="s">
        <v>110</v>
      </c>
      <c r="G14" t="s">
        <v>111</v>
      </c>
      <c r="H14" t="s">
        <v>112</v>
      </c>
    </row>
    <row r="15" spans="1:8" x14ac:dyDescent="0.25">
      <c r="A15" t="s">
        <v>113</v>
      </c>
      <c r="C15" s="21"/>
      <c r="D15" t="s">
        <v>114</v>
      </c>
      <c r="G15" t="s">
        <v>115</v>
      </c>
      <c r="H15" t="s">
        <v>112</v>
      </c>
    </row>
    <row r="16" spans="1:8" x14ac:dyDescent="0.25">
      <c r="A16" t="s">
        <v>116</v>
      </c>
      <c r="C16" s="21"/>
      <c r="D16" t="s">
        <v>117</v>
      </c>
      <c r="G16" t="s">
        <v>118</v>
      </c>
      <c r="H16" t="s">
        <v>112</v>
      </c>
    </row>
    <row r="17" spans="1:8" x14ac:dyDescent="0.25">
      <c r="A17" t="s">
        <v>119</v>
      </c>
      <c r="D17" t="s">
        <v>120</v>
      </c>
      <c r="G17" t="s">
        <v>121</v>
      </c>
      <c r="H17" t="s">
        <v>122</v>
      </c>
    </row>
    <row r="18" spans="1:8" x14ac:dyDescent="0.25">
      <c r="A18" t="s">
        <v>123</v>
      </c>
      <c r="D18" t="s">
        <v>124</v>
      </c>
      <c r="G18" t="s">
        <v>125</v>
      </c>
      <c r="H18" t="s">
        <v>126</v>
      </c>
    </row>
    <row r="19" spans="1:8" x14ac:dyDescent="0.25">
      <c r="A19" t="s">
        <v>127</v>
      </c>
      <c r="D19" t="s">
        <v>128</v>
      </c>
    </row>
    <row r="20" spans="1:8" x14ac:dyDescent="0.25">
      <c r="D20" t="s">
        <v>129</v>
      </c>
    </row>
    <row r="21" spans="1:8" x14ac:dyDescent="0.25">
      <c r="A21" s="1" t="s">
        <v>130</v>
      </c>
      <c r="D21" t="s">
        <v>131</v>
      </c>
    </row>
    <row r="22" spans="1:8" x14ac:dyDescent="0.25">
      <c r="A22" t="s">
        <v>132</v>
      </c>
      <c r="D22" t="s">
        <v>133</v>
      </c>
    </row>
    <row r="23" spans="1:8" x14ac:dyDescent="0.25">
      <c r="A23" t="s">
        <v>134</v>
      </c>
    </row>
    <row r="24" spans="1:8" x14ac:dyDescent="0.25">
      <c r="A24" t="s">
        <v>135</v>
      </c>
      <c r="D24" s="1" t="s">
        <v>136</v>
      </c>
    </row>
    <row r="25" spans="1:8" x14ac:dyDescent="0.25">
      <c r="A25" t="s">
        <v>137</v>
      </c>
      <c r="D25" t="s">
        <v>138</v>
      </c>
    </row>
    <row r="26" spans="1:8" x14ac:dyDescent="0.25">
      <c r="A26" t="s">
        <v>139</v>
      </c>
      <c r="D26" t="s">
        <v>140</v>
      </c>
    </row>
    <row r="27" spans="1:8" x14ac:dyDescent="0.25">
      <c r="D27" t="s">
        <v>141</v>
      </c>
    </row>
    <row r="28" spans="1:8" x14ac:dyDescent="0.25">
      <c r="A28" s="1" t="s">
        <v>142</v>
      </c>
      <c r="D28" t="s">
        <v>143</v>
      </c>
    </row>
    <row r="29" spans="1:8" x14ac:dyDescent="0.25">
      <c r="A29" t="s">
        <v>144</v>
      </c>
      <c r="D29" t="s">
        <v>145</v>
      </c>
    </row>
    <row r="30" spans="1:8" x14ac:dyDescent="0.25">
      <c r="A30" t="s">
        <v>77</v>
      </c>
      <c r="D30" t="s">
        <v>146</v>
      </c>
    </row>
    <row r="31" spans="1:8" x14ac:dyDescent="0.25">
      <c r="A31" t="s">
        <v>147</v>
      </c>
      <c r="D31" t="s">
        <v>148</v>
      </c>
    </row>
    <row r="32" spans="1:8" x14ac:dyDescent="0.25">
      <c r="A32" t="s">
        <v>83</v>
      </c>
      <c r="D32" t="s">
        <v>149</v>
      </c>
    </row>
    <row r="33" spans="1:4" x14ac:dyDescent="0.25">
      <c r="A33" t="s">
        <v>150</v>
      </c>
      <c r="D33" t="s">
        <v>151</v>
      </c>
    </row>
    <row r="34" spans="1:4" x14ac:dyDescent="0.25">
      <c r="A34" t="s">
        <v>152</v>
      </c>
      <c r="D34" t="s">
        <v>153</v>
      </c>
    </row>
    <row r="35" spans="1:4" x14ac:dyDescent="0.25">
      <c r="A35" t="s">
        <v>154</v>
      </c>
    </row>
    <row r="36" spans="1:4" x14ac:dyDescent="0.25">
      <c r="A36" t="s">
        <v>155</v>
      </c>
    </row>
    <row r="37" spans="1:4" x14ac:dyDescent="0.25">
      <c r="A37" t="s">
        <v>156</v>
      </c>
    </row>
    <row r="38" spans="1:4" x14ac:dyDescent="0.25">
      <c r="A38" t="s">
        <v>157</v>
      </c>
    </row>
    <row r="39" spans="1:4" x14ac:dyDescent="0.25">
      <c r="A39" t="s">
        <v>158</v>
      </c>
    </row>
    <row r="41" spans="1:4" x14ac:dyDescent="0.25">
      <c r="A41" s="1" t="s">
        <v>159</v>
      </c>
    </row>
    <row r="42" spans="1:4" x14ac:dyDescent="0.25">
      <c r="A42" t="s">
        <v>160</v>
      </c>
    </row>
    <row r="43" spans="1:4" x14ac:dyDescent="0.25">
      <c r="A43" t="s">
        <v>161</v>
      </c>
    </row>
    <row r="44" spans="1:4" x14ac:dyDescent="0.25">
      <c r="A44" t="s">
        <v>162</v>
      </c>
    </row>
    <row r="45" spans="1:4" x14ac:dyDescent="0.25">
      <c r="A45" t="s">
        <v>163</v>
      </c>
    </row>
    <row r="47" spans="1:4" x14ac:dyDescent="0.25">
      <c r="A47" s="1" t="s">
        <v>164</v>
      </c>
    </row>
    <row r="48" spans="1:4" x14ac:dyDescent="0.25">
      <c r="A48" t="s">
        <v>165</v>
      </c>
    </row>
    <row r="49" spans="1:1" x14ac:dyDescent="0.25">
      <c r="A49" t="s">
        <v>166</v>
      </c>
    </row>
    <row r="50" spans="1:1" x14ac:dyDescent="0.25">
      <c r="A50" t="s">
        <v>167</v>
      </c>
    </row>
    <row r="51" spans="1:1" x14ac:dyDescent="0.25">
      <c r="A51" t="s">
        <v>168</v>
      </c>
    </row>
    <row r="52" spans="1:1" x14ac:dyDescent="0.25">
      <c r="A52" t="s">
        <v>169</v>
      </c>
    </row>
    <row r="53" spans="1:1" x14ac:dyDescent="0.25">
      <c r="A53" t="s">
        <v>120</v>
      </c>
    </row>
    <row r="54" spans="1:1" x14ac:dyDescent="0.25">
      <c r="A54" t="s">
        <v>170</v>
      </c>
    </row>
    <row r="55" spans="1:1" x14ac:dyDescent="0.25">
      <c r="A55" t="s">
        <v>171</v>
      </c>
    </row>
    <row r="56" spans="1:1" x14ac:dyDescent="0.25">
      <c r="A56" t="s">
        <v>62</v>
      </c>
    </row>
    <row r="57" spans="1:1" x14ac:dyDescent="0.25">
      <c r="A57" t="s">
        <v>129</v>
      </c>
    </row>
    <row r="58" spans="1:1" x14ac:dyDescent="0.25">
      <c r="A58" t="s">
        <v>172</v>
      </c>
    </row>
    <row r="59" spans="1:1" x14ac:dyDescent="0.25">
      <c r="A59" t="s">
        <v>173</v>
      </c>
    </row>
    <row r="60" spans="1:1" x14ac:dyDescent="0.25">
      <c r="A60" t="s">
        <v>174</v>
      </c>
    </row>
    <row r="61" spans="1:1" x14ac:dyDescent="0.25">
      <c r="A61" t="s">
        <v>175</v>
      </c>
    </row>
    <row r="62" spans="1:1" x14ac:dyDescent="0.25">
      <c r="A62" t="s">
        <v>176</v>
      </c>
    </row>
    <row r="63" spans="1:1" x14ac:dyDescent="0.25">
      <c r="A63" t="s">
        <v>177</v>
      </c>
    </row>
    <row r="64" spans="1:1" ht="18" customHeight="1" x14ac:dyDescent="0.25"/>
    <row r="65" spans="1:5" x14ac:dyDescent="0.25">
      <c r="E65" s="3"/>
    </row>
    <row r="66" spans="1:5" x14ac:dyDescent="0.25">
      <c r="A66" s="1" t="s">
        <v>178</v>
      </c>
      <c r="E66" s="3"/>
    </row>
    <row r="67" spans="1:5" x14ac:dyDescent="0.25">
      <c r="A67" t="s">
        <v>179</v>
      </c>
      <c r="B67" t="s">
        <v>180</v>
      </c>
      <c r="D67" s="20"/>
    </row>
    <row r="68" spans="1:5" x14ac:dyDescent="0.25">
      <c r="A68" t="s">
        <v>181</v>
      </c>
      <c r="B68" t="s">
        <v>182</v>
      </c>
      <c r="D68" s="20"/>
    </row>
    <row r="69" spans="1:5" x14ac:dyDescent="0.25">
      <c r="A69" t="s">
        <v>183</v>
      </c>
      <c r="B69" t="s">
        <v>184</v>
      </c>
      <c r="D69" s="20"/>
    </row>
    <row r="70" spans="1:5" x14ac:dyDescent="0.25">
      <c r="A70" t="s">
        <v>185</v>
      </c>
      <c r="B70" t="s">
        <v>186</v>
      </c>
      <c r="D70" s="20"/>
    </row>
    <row r="71" spans="1:5" x14ac:dyDescent="0.25">
      <c r="A71" t="s">
        <v>187</v>
      </c>
      <c r="B71" t="s">
        <v>188</v>
      </c>
      <c r="D71" s="20"/>
    </row>
    <row r="72" spans="1:5" x14ac:dyDescent="0.25">
      <c r="A72" t="s">
        <v>189</v>
      </c>
      <c r="B72" t="s">
        <v>190</v>
      </c>
      <c r="D72" s="20"/>
    </row>
    <row r="73" spans="1:5" x14ac:dyDescent="0.25">
      <c r="A73" t="s">
        <v>191</v>
      </c>
      <c r="B73" t="s">
        <v>192</v>
      </c>
      <c r="D73" s="20"/>
    </row>
    <row r="74" spans="1:5" x14ac:dyDescent="0.25">
      <c r="A74" t="s">
        <v>193</v>
      </c>
      <c r="B74" t="s">
        <v>194</v>
      </c>
      <c r="D74" s="20"/>
    </row>
    <row r="75" spans="1:5" x14ac:dyDescent="0.25">
      <c r="A75" t="s">
        <v>195</v>
      </c>
      <c r="B75" t="s">
        <v>196</v>
      </c>
      <c r="D75" s="20"/>
    </row>
    <row r="76" spans="1:5" x14ac:dyDescent="0.25">
      <c r="A76" t="s">
        <v>197</v>
      </c>
      <c r="B76" t="s">
        <v>198</v>
      </c>
      <c r="D76" s="20"/>
    </row>
    <row r="77" spans="1:5" x14ac:dyDescent="0.25">
      <c r="A77" t="s">
        <v>199</v>
      </c>
      <c r="B77" t="s">
        <v>200</v>
      </c>
      <c r="D77" s="20"/>
    </row>
    <row r="78" spans="1:5" x14ac:dyDescent="0.25">
      <c r="A78" t="s">
        <v>201</v>
      </c>
      <c r="B78" t="s">
        <v>202</v>
      </c>
      <c r="D78" s="20"/>
    </row>
    <row r="79" spans="1:5" x14ac:dyDescent="0.25">
      <c r="A79" t="s">
        <v>203</v>
      </c>
      <c r="B79" t="s">
        <v>204</v>
      </c>
      <c r="D79" s="20"/>
    </row>
    <row r="80" spans="1:5" x14ac:dyDescent="0.25">
      <c r="A80" t="s">
        <v>205</v>
      </c>
      <c r="B80" t="s">
        <v>206</v>
      </c>
      <c r="D80" s="20"/>
    </row>
    <row r="81" spans="1:5" x14ac:dyDescent="0.25">
      <c r="A81" t="s">
        <v>207</v>
      </c>
      <c r="B81" t="s">
        <v>208</v>
      </c>
      <c r="D81" s="20"/>
    </row>
    <row r="82" spans="1:5" x14ac:dyDescent="0.25">
      <c r="A82" t="s">
        <v>209</v>
      </c>
      <c r="B82" t="s">
        <v>210</v>
      </c>
      <c r="D82" s="20"/>
    </row>
    <row r="83" spans="1:5" x14ac:dyDescent="0.25">
      <c r="A83" t="s">
        <v>211</v>
      </c>
      <c r="B83" t="s">
        <v>212</v>
      </c>
      <c r="D83" s="20"/>
    </row>
    <row r="84" spans="1:5" x14ac:dyDescent="0.25">
      <c r="A84" t="s">
        <v>213</v>
      </c>
      <c r="B84" t="s">
        <v>214</v>
      </c>
      <c r="D84" s="20"/>
    </row>
    <row r="85" spans="1:5" x14ac:dyDescent="0.25">
      <c r="A85" t="s">
        <v>215</v>
      </c>
      <c r="B85" t="s">
        <v>216</v>
      </c>
      <c r="D85" s="20"/>
    </row>
    <row r="86" spans="1:5" x14ac:dyDescent="0.25">
      <c r="A86" t="s">
        <v>217</v>
      </c>
      <c r="D86" s="20"/>
    </row>
    <row r="87" spans="1:5" x14ac:dyDescent="0.25">
      <c r="A87" t="s">
        <v>218</v>
      </c>
      <c r="D87" s="20"/>
    </row>
    <row r="88" spans="1:5" x14ac:dyDescent="0.25">
      <c r="D88" s="20"/>
    </row>
    <row r="89" spans="1:5" x14ac:dyDescent="0.25">
      <c r="A89" s="1" t="s">
        <v>219</v>
      </c>
      <c r="D89" s="20"/>
    </row>
    <row r="90" spans="1:5" x14ac:dyDescent="0.25">
      <c r="A90" t="s">
        <v>220</v>
      </c>
      <c r="D90" s="20"/>
      <c r="E90" s="3"/>
    </row>
    <row r="91" spans="1:5" x14ac:dyDescent="0.25">
      <c r="A91" t="s">
        <v>221</v>
      </c>
      <c r="E91" s="3"/>
    </row>
    <row r="92" spans="1:5" x14ac:dyDescent="0.25">
      <c r="A92" t="s">
        <v>222</v>
      </c>
      <c r="E92" s="3"/>
    </row>
    <row r="93" spans="1:5" x14ac:dyDescent="0.25">
      <c r="A93" t="s">
        <v>223</v>
      </c>
      <c r="E93" s="3"/>
    </row>
    <row r="94" spans="1:5" x14ac:dyDescent="0.25">
      <c r="A94" t="s">
        <v>224</v>
      </c>
      <c r="E94" s="3"/>
    </row>
    <row r="95" spans="1:5" x14ac:dyDescent="0.25">
      <c r="A95" t="s">
        <v>225</v>
      </c>
      <c r="E95" s="3"/>
    </row>
    <row r="96" spans="1:5" x14ac:dyDescent="0.25">
      <c r="A96" t="s">
        <v>226</v>
      </c>
      <c r="E96" s="3"/>
    </row>
    <row r="97" spans="1:5" x14ac:dyDescent="0.25">
      <c r="A97" t="s">
        <v>227</v>
      </c>
      <c r="E97" s="3"/>
    </row>
    <row r="98" spans="1:5" x14ac:dyDescent="0.25">
      <c r="A98" t="s">
        <v>228</v>
      </c>
      <c r="E98" s="3"/>
    </row>
    <row r="99" spans="1:5" x14ac:dyDescent="0.25">
      <c r="A99" t="s">
        <v>229</v>
      </c>
      <c r="E99" s="3"/>
    </row>
    <row r="100" spans="1:5" x14ac:dyDescent="0.25">
      <c r="A100" t="s">
        <v>230</v>
      </c>
      <c r="E100" s="3"/>
    </row>
    <row r="101" spans="1:5" x14ac:dyDescent="0.25">
      <c r="A101" t="s">
        <v>231</v>
      </c>
      <c r="E101" s="3"/>
    </row>
    <row r="102" spans="1:5" x14ac:dyDescent="0.25">
      <c r="A102" t="s">
        <v>232</v>
      </c>
      <c r="E102" s="3"/>
    </row>
    <row r="103" spans="1:5" x14ac:dyDescent="0.25">
      <c r="E103" s="3"/>
    </row>
    <row r="104" spans="1:5" x14ac:dyDescent="0.25">
      <c r="A104" s="1" t="s">
        <v>233</v>
      </c>
      <c r="E104" s="3"/>
    </row>
    <row r="105" spans="1:5" x14ac:dyDescent="0.25">
      <c r="A105" s="3" t="s">
        <v>234</v>
      </c>
      <c r="B105" t="s">
        <v>235</v>
      </c>
      <c r="E105" s="3"/>
    </row>
    <row r="106" spans="1:5" x14ac:dyDescent="0.25">
      <c r="A106" s="3" t="s">
        <v>236</v>
      </c>
      <c r="B106" t="s">
        <v>237</v>
      </c>
      <c r="E106" s="3"/>
    </row>
    <row r="107" spans="1:5" x14ac:dyDescent="0.25">
      <c r="A107" s="3" t="s">
        <v>238</v>
      </c>
      <c r="B107" s="4" t="s">
        <v>239</v>
      </c>
    </row>
    <row r="108" spans="1:5" x14ac:dyDescent="0.25">
      <c r="A108" s="3" t="s">
        <v>240</v>
      </c>
      <c r="B108" t="s">
        <v>241</v>
      </c>
    </row>
    <row r="109" spans="1:5" x14ac:dyDescent="0.25">
      <c r="A109" s="3" t="s">
        <v>242</v>
      </c>
      <c r="B109" t="s">
        <v>243</v>
      </c>
    </row>
    <row r="110" spans="1:5" x14ac:dyDescent="0.25">
      <c r="A110" s="3" t="s">
        <v>244</v>
      </c>
      <c r="B110" t="s">
        <v>245</v>
      </c>
    </row>
    <row r="111" spans="1:5" x14ac:dyDescent="0.25">
      <c r="A111" s="3" t="s">
        <v>246</v>
      </c>
      <c r="B111" t="s">
        <v>247</v>
      </c>
    </row>
    <row r="112" spans="1:5" x14ac:dyDescent="0.25">
      <c r="A112" s="3" t="s">
        <v>248</v>
      </c>
      <c r="B112" t="s">
        <v>249</v>
      </c>
    </row>
    <row r="113" spans="1:2" x14ac:dyDescent="0.25">
      <c r="A113" s="3" t="s">
        <v>250</v>
      </c>
      <c r="B113" t="s">
        <v>251</v>
      </c>
    </row>
    <row r="114" spans="1:2" x14ac:dyDescent="0.25">
      <c r="A114" s="3" t="s">
        <v>252</v>
      </c>
      <c r="B114" t="s">
        <v>253</v>
      </c>
    </row>
    <row r="115" spans="1:2" x14ac:dyDescent="0.25">
      <c r="A115" s="3" t="s">
        <v>254</v>
      </c>
      <c r="B115" t="s">
        <v>255</v>
      </c>
    </row>
    <row r="116" spans="1:2" x14ac:dyDescent="0.25">
      <c r="A116" s="3" t="s">
        <v>256</v>
      </c>
      <c r="B116" t="s">
        <v>257</v>
      </c>
    </row>
    <row r="117" spans="1:2" x14ac:dyDescent="0.25">
      <c r="A117" s="3" t="s">
        <v>258</v>
      </c>
      <c r="B117" t="s">
        <v>259</v>
      </c>
    </row>
    <row r="118" spans="1:2" x14ac:dyDescent="0.25">
      <c r="A118" s="3" t="s">
        <v>260</v>
      </c>
      <c r="B118" t="s">
        <v>261</v>
      </c>
    </row>
    <row r="119" spans="1:2" x14ac:dyDescent="0.25">
      <c r="A119" s="3" t="s">
        <v>262</v>
      </c>
      <c r="B119" t="s">
        <v>263</v>
      </c>
    </row>
    <row r="120" spans="1:2" x14ac:dyDescent="0.25">
      <c r="A120" s="3" t="s">
        <v>264</v>
      </c>
      <c r="B120" t="s">
        <v>265</v>
      </c>
    </row>
    <row r="121" spans="1:2" x14ac:dyDescent="0.25">
      <c r="A121" s="3" t="s">
        <v>266</v>
      </c>
      <c r="B121" t="s">
        <v>267</v>
      </c>
    </row>
    <row r="122" spans="1:2" x14ac:dyDescent="0.25">
      <c r="A122" s="3" t="s">
        <v>268</v>
      </c>
      <c r="B122" t="s">
        <v>269</v>
      </c>
    </row>
    <row r="123" spans="1:2" x14ac:dyDescent="0.25">
      <c r="A123" s="3" t="s">
        <v>270</v>
      </c>
      <c r="B123" t="s">
        <v>271</v>
      </c>
    </row>
    <row r="124" spans="1:2" x14ac:dyDescent="0.25">
      <c r="A124" s="3" t="s">
        <v>272</v>
      </c>
      <c r="B124" t="s">
        <v>273</v>
      </c>
    </row>
    <row r="125" spans="1:2" x14ac:dyDescent="0.25">
      <c r="A125" s="3" t="s">
        <v>274</v>
      </c>
      <c r="B125" t="s">
        <v>275</v>
      </c>
    </row>
    <row r="126" spans="1:2" x14ac:dyDescent="0.25">
      <c r="A126" s="3" t="s">
        <v>276</v>
      </c>
      <c r="B126" t="s">
        <v>277</v>
      </c>
    </row>
    <row r="127" spans="1:2" x14ac:dyDescent="0.25">
      <c r="A127" s="3" t="s">
        <v>278</v>
      </c>
      <c r="B127" t="s">
        <v>279</v>
      </c>
    </row>
    <row r="128" spans="1:2" x14ac:dyDescent="0.25">
      <c r="A128" s="3" t="s">
        <v>280</v>
      </c>
      <c r="B128" t="s">
        <v>281</v>
      </c>
    </row>
    <row r="129" spans="1:2" x14ac:dyDescent="0.25">
      <c r="A129" s="3" t="s">
        <v>282</v>
      </c>
      <c r="B129" t="s">
        <v>283</v>
      </c>
    </row>
    <row r="130" spans="1:2" x14ac:dyDescent="0.25">
      <c r="A130" s="3" t="s">
        <v>284</v>
      </c>
      <c r="B130" t="s">
        <v>285</v>
      </c>
    </row>
    <row r="131" spans="1:2" x14ac:dyDescent="0.25">
      <c r="A131" s="3" t="s">
        <v>286</v>
      </c>
      <c r="B131" t="s">
        <v>287</v>
      </c>
    </row>
    <row r="132" spans="1:2" x14ac:dyDescent="0.25">
      <c r="A132" s="3" t="s">
        <v>288</v>
      </c>
      <c r="B132" t="s">
        <v>289</v>
      </c>
    </row>
    <row r="133" spans="1:2" x14ac:dyDescent="0.25">
      <c r="A133" s="3" t="s">
        <v>290</v>
      </c>
      <c r="B133" t="s">
        <v>291</v>
      </c>
    </row>
    <row r="134" spans="1:2" x14ac:dyDescent="0.25">
      <c r="A134" s="3" t="s">
        <v>292</v>
      </c>
      <c r="B134" t="s">
        <v>293</v>
      </c>
    </row>
    <row r="135" spans="1:2" x14ac:dyDescent="0.25">
      <c r="A135" s="3" t="s">
        <v>294</v>
      </c>
      <c r="B135" t="s">
        <v>295</v>
      </c>
    </row>
    <row r="136" spans="1:2" x14ac:dyDescent="0.25">
      <c r="A136" s="3" t="s">
        <v>296</v>
      </c>
      <c r="B136" t="s">
        <v>297</v>
      </c>
    </row>
    <row r="137" spans="1:2" x14ac:dyDescent="0.25">
      <c r="A137" s="3" t="s">
        <v>298</v>
      </c>
      <c r="B137" t="s">
        <v>299</v>
      </c>
    </row>
    <row r="138" spans="1:2" x14ac:dyDescent="0.25">
      <c r="A138" s="3" t="s">
        <v>300</v>
      </c>
      <c r="B138" t="s">
        <v>301</v>
      </c>
    </row>
    <row r="139" spans="1:2" x14ac:dyDescent="0.25">
      <c r="A139" s="3" t="s">
        <v>302</v>
      </c>
      <c r="B139" t="s">
        <v>303</v>
      </c>
    </row>
    <row r="140" spans="1:2" x14ac:dyDescent="0.25">
      <c r="A140" s="3" t="s">
        <v>304</v>
      </c>
      <c r="B140" t="s">
        <v>305</v>
      </c>
    </row>
    <row r="141" spans="1:2" x14ac:dyDescent="0.25">
      <c r="A141" s="3" t="s">
        <v>306</v>
      </c>
      <c r="B141" t="s">
        <v>307</v>
      </c>
    </row>
    <row r="142" spans="1:2" x14ac:dyDescent="0.25">
      <c r="A142" s="3" t="s">
        <v>308</v>
      </c>
      <c r="B142" t="s">
        <v>309</v>
      </c>
    </row>
  </sheetData>
  <sortState xmlns:xlrd2="http://schemas.microsoft.com/office/spreadsheetml/2017/richdata2" ref="A78:A82">
    <sortCondition ref="A78"/>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7559c39-a4e3-493d-9171-b46aa88ec5ed">
      <UserInfo>
        <DisplayName>Susie TAN Khar Gek</DisplayName>
        <AccountId>843</AccountId>
        <AccountType/>
      </UserInfo>
      <UserInfo>
        <DisplayName>Sabrina KOST</DisplayName>
        <AccountId>2133</AccountId>
        <AccountType/>
      </UserInfo>
      <UserInfo>
        <DisplayName>Cathy SCHOLES</DisplayName>
        <AccountId>1658</AccountId>
        <AccountType/>
      </UserInfo>
    </SharedWithUsers>
    <PM_x0020_SubCategory xmlns="c6762906-e2d5-44eb-b3da-bd94eff07ed0" xsi:nil="true"/>
    <Knowledge_x0020_Area xmlns="c6762906-e2d5-44eb-b3da-bd94eff07ed0" xsi:nil="true"/>
    <Employing_x0020_Entity xmlns="c6762906-e2d5-44eb-b3da-bd94eff07ed0"/>
    <Document_x0020_Title xmlns="c6762906-e2d5-44eb-b3da-bd94eff07ed0">
      <Url>https://group.surbanajurong.com/sites/BMS/Published%20Documents/F-PM10321.xlsx</Url>
      <Description>Project Set-Up Information Form</Description>
    </Document_x0020_Title>
    <IconOverlay xmlns="http://schemas.microsoft.com/sharepoint/v4" xsi:nil="true"/>
    <Document_x0020_Type xmlns="07559c39-a4e3-493d-9171-b46aa88ec5ed">3. Forms</Document_x0020_Type>
    <Project_x0020_Phase xmlns="c6762906-e2d5-44eb-b3da-bd94eff07ed0" xsi:nil="true"/>
    <Doc_x0020_ID xmlns="07559c39-a4e3-493d-9171-b46aa88ec5ed">F-PM10321</Doc_x0020_ID>
    <Area_x0020_Expert_x0020_Name xmlns="c6762906-e2d5-44eb-b3da-bd94eff07ed0">
      <UserInfo>
        <DisplayName>Colin CLARKE</DisplayName>
        <AccountId>1462</AccountId>
        <AccountType/>
      </UserInfo>
    </Area_x0020_Expert_x0020_Name>
    <Responsible_x0020_Name xmlns="07559c39-a4e3-493d-9171-b46aa88ec5ed">
      <UserInfo>
        <DisplayName>Colin CLARKE</DisplayName>
        <AccountId>1462</AccountId>
        <AccountType/>
      </UserInfo>
    </Responsible_x0020_Name>
    <Category xmlns="c6762906-e2d5-44eb-b3da-bd94eff07ed0">PM 03 Project Initiation and Planning</Category>
    <Entity xmlns="c6762906-e2d5-44eb-b3da-bd94eff07ed0">
      <Value>SMEC</Value>
    </Entity>
    <Incident_x0020_Reports xmlns="c6762906-e2d5-44eb-b3da-bd94eff07ed0">
      <Url xsi:nil="true"/>
      <Description xsi:nil="true"/>
    </Incident_x0020_Reports>
    <Location_x0020_Code xmlns="c6762906-e2d5-44eb-b3da-bd94eff07ed0">
      <Value>ANZ</Value>
      <Value>SME</Value>
      <Value>NOA</Value>
      <Value>SEA</Value>
      <Value>AFR</Value>
    </Location_x0020_Cod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BC13AE4491154F9E15681C2B351761" ma:contentTypeVersion="43" ma:contentTypeDescription="Create a new document." ma:contentTypeScope="" ma:versionID="cba4356d8c866dbb59f5964865bf07bf">
  <xsd:schema xmlns:xsd="http://www.w3.org/2001/XMLSchema" xmlns:xs="http://www.w3.org/2001/XMLSchema" xmlns:p="http://schemas.microsoft.com/office/2006/metadata/properties" xmlns:ns1="07559c39-a4e3-493d-9171-b46aa88ec5ed" xmlns:ns2="c6762906-e2d5-44eb-b3da-bd94eff07ed0" xmlns:ns4="http://schemas.microsoft.com/sharepoint/v4" targetNamespace="http://schemas.microsoft.com/office/2006/metadata/properties" ma:root="true" ma:fieldsID="e4d51f51c16711a9a1951fdc17e06e49" ns1:_="" ns2:_="" ns4:_="">
    <xsd:import namespace="07559c39-a4e3-493d-9171-b46aa88ec5ed"/>
    <xsd:import namespace="c6762906-e2d5-44eb-b3da-bd94eff07ed0"/>
    <xsd:import namespace="http://schemas.microsoft.com/sharepoint/v4"/>
    <xsd:element name="properties">
      <xsd:complexType>
        <xsd:sequence>
          <xsd:element name="documentManagement">
            <xsd:complexType>
              <xsd:all>
                <xsd:element ref="ns1:Doc_x0020_ID"/>
                <xsd:element ref="ns1:Document_x0020_Type"/>
                <xsd:element ref="ns1:Responsible_x0020_Name"/>
                <xsd:element ref="ns2:Knowledge_x0020_Area" minOccurs="0"/>
                <xsd:element ref="ns2:Project_x0020_Phase" minOccurs="0"/>
                <xsd:element ref="ns2:Category" minOccurs="0"/>
                <xsd:element ref="ns2:Incident_x0020_Reports" minOccurs="0"/>
                <xsd:element ref="ns2:Location_x0020_Code" minOccurs="0"/>
                <xsd:element ref="ns2:Employing_x0020_Entity" minOccurs="0"/>
                <xsd:element ref="ns2:Area_x0020_Expert_x0020_Name" minOccurs="0"/>
                <xsd:element ref="ns2:PM_x0020_SubCategory" minOccurs="0"/>
                <xsd:element ref="ns2:Document_x0020_Title" minOccurs="0"/>
                <xsd:element ref="ns1:SharedWithUsers" minOccurs="0"/>
                <xsd:element ref="ns4:IconOverlay" minOccurs="0"/>
                <xsd:element ref="ns2:Ent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559c39-a4e3-493d-9171-b46aa88ec5ed" elementFormDefault="qualified">
    <xsd:import namespace="http://schemas.microsoft.com/office/2006/documentManagement/types"/>
    <xsd:import namespace="http://schemas.microsoft.com/office/infopath/2007/PartnerControls"/>
    <xsd:element name="Doc_x0020_ID" ma:index="0" ma:displayName="Doc ID" ma:internalName="Doc_x0020_ID" ma:readOnly="false">
      <xsd:simpleType>
        <xsd:restriction base="dms:Text">
          <xsd:maxLength value="255"/>
        </xsd:restriction>
      </xsd:simpleType>
    </xsd:element>
    <xsd:element name="Document_x0020_Type" ma:index="3" ma:displayName="Doc Type" ma:format="Dropdown" ma:internalName="Document_x0020_Type" ma:readOnly="false">
      <xsd:simpleType>
        <xsd:restriction base="dms:Choice">
          <xsd:enumeration value="1. Policies"/>
          <xsd:enumeration value="2. Procedures"/>
          <xsd:enumeration value="2. Supplementary Project Procedures"/>
          <xsd:enumeration value="2. BMS Manual"/>
          <xsd:enumeration value="3. Forms"/>
          <xsd:enumeration value="3. Guidelines"/>
          <xsd:enumeration value="3. Work Instructions"/>
          <xsd:enumeration value="3. System Compliance Forms"/>
          <xsd:enumeration value="3. Electronic Forms"/>
          <xsd:enumeration value="3. Policy Statements"/>
          <xsd:enumeration value="3. Certificates"/>
          <xsd:enumeration value="3. Training Presentations"/>
          <xsd:enumeration value="3. Logos"/>
          <xsd:enumeration value="3. Other Toolbox"/>
          <xsd:enumeration value="3. Position Descriptions"/>
          <xsd:enumeration value="3. Company Constitutions"/>
          <xsd:enumeration value="3. Commercial Agreements"/>
          <xsd:enumeration value="3. Employment Contract - ECCL Singapore"/>
          <xsd:enumeration value="3. Employment Contracts - SMEC Services Pty Ltd"/>
          <xsd:enumeration value="3. Insurance - Certificates of Currency"/>
          <xsd:enumeration value="3. Workers Compensation - Certificates of Currency"/>
          <xsd:enumeration value="3. Templates"/>
          <xsd:enumeration value="3. Registers"/>
          <xsd:enumeration value="3. Example"/>
          <xsd:enumeration value="3. EM Spreadsheet Library"/>
          <xsd:enumeration value="3. Mergers &amp; Acquisition"/>
        </xsd:restriction>
      </xsd:simpleType>
    </xsd:element>
    <xsd:element name="Responsible_x0020_Name" ma:index="6" ma:displayName="Responsible Name" ma:list="UserInfo" ma:SharePointGroup="0" ma:internalName="Responsible_x0020_Nam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6762906-e2d5-44eb-b3da-bd94eff07ed0" elementFormDefault="qualified">
    <xsd:import namespace="http://schemas.microsoft.com/office/2006/documentManagement/types"/>
    <xsd:import namespace="http://schemas.microsoft.com/office/infopath/2007/PartnerControls"/>
    <xsd:element name="Knowledge_x0020_Area" ma:index="9" nillable="true" ma:displayName="Knowledge Area" ma:default="Not Project Related" ma:description="(PM Documents Only)" ma:format="Dropdown" ma:internalName="Knowledge_x0020_Area" ma:readOnly="false">
      <xsd:simpleType>
        <xsd:restriction base="dms:Choice">
          <xsd:enumeration value="Project Integration Management"/>
          <xsd:enumeration value="Project Scope Management"/>
          <xsd:enumeration value="Project Time Management"/>
          <xsd:enumeration value="Project Cost Management"/>
          <xsd:enumeration value="Project Quality Management"/>
          <xsd:enumeration value="Project Human Resource Management"/>
          <xsd:enumeration value="Project Communication Management"/>
          <xsd:enumeration value="Project Risk Management"/>
          <xsd:enumeration value="Project Procurement Management"/>
          <xsd:enumeration value="Background Knowledge"/>
          <xsd:enumeration value="Not Project Related"/>
        </xsd:restriction>
      </xsd:simpleType>
    </xsd:element>
    <xsd:element name="Project_x0020_Phase" ma:index="10" nillable="true" ma:displayName="Project Phase" ma:description="(PM Documents Only)" ma:format="Dropdown" ma:internalName="Project_x0020_Phase" ma:readOnly="false">
      <xsd:simpleType>
        <xsd:restriction base="dms:Choice">
          <xsd:enumeration value="1. Setup"/>
          <xsd:enumeration value="2. Implementation"/>
          <xsd:enumeration value="3. Closure"/>
        </xsd:restriction>
      </xsd:simpleType>
    </xsd:element>
    <xsd:element name="Category" ma:index="11" nillable="true" ma:displayName="Category" ma:format="Dropdown" ma:internalName="Category" ma:readOnly="false">
      <xsd:simpleType>
        <xsd:restriction base="dms:Choice">
          <xsd:enumeration value="NA"/>
          <xsd:enumeration value="CLR 1. Risk Management Process"/>
          <xsd:enumeration value="CLR 2. Contract Management"/>
          <xsd:enumeration value="CLR 2.1 Certificates of Registration"/>
          <xsd:enumeration value="CLR 2.2 Company Agreements"/>
          <xsd:enumeration value="CLR 2.3 Intercompany Agreements"/>
          <xsd:enumeration value="CLR 3. Insurance Management"/>
          <xsd:enumeration value="CLR 3.1 Certificates of Currency"/>
          <xsd:enumeration value="CLR 3.2 Worker's Compensation Certificates"/>
          <xsd:enumeration value="CLR 4. Management of Legal Matters"/>
          <xsd:enumeration value="CLR 5. Business Integrity"/>
          <xsd:enumeration value="CLR 6. Non-Normal Business"/>
          <xsd:enumeration value="CLR 6. Tender Bid Evaluation Process"/>
          <xsd:enumeration value="CLR 7. Organisational Conflicts of Interest"/>
          <xsd:enumeration value="CLR 8. Confidentiality Arrangements"/>
          <xsd:enumeration value="CLR 9. Supplier/Partner Due Diligence"/>
          <xsd:enumeration value="COR 1. Management Structure"/>
          <xsd:enumeration value="COR 1.1 Terms of Reference"/>
          <xsd:enumeration value="COR 1.2 Board Charters"/>
          <xsd:enumeration value="COR 1.3 Financial Regulations"/>
          <xsd:enumeration value="COR 1.4 Corporate Governance Framework"/>
          <xsd:enumeration value="COR 2. Company Structure"/>
          <xsd:enumeration value="COR 2.1 Constitutions"/>
          <xsd:enumeration value="COR 3. Strategic Planning"/>
          <xsd:enumeration value="COR 3.1 Meeting Templates"/>
          <xsd:enumeration value="COR 3.2 Reporting Templates"/>
          <xsd:enumeration value="COR 3.3 Letter Templates"/>
          <xsd:enumeration value="COR 4. Corporate Social Responsibility"/>
          <xsd:enumeration value="COR 5. Mergers &amp; Acquisition"/>
          <xsd:enumeration value="FIN 1. SJ Group Financial Regulations"/>
          <xsd:enumeration value="FIN 2. Cash Flow Management"/>
          <xsd:enumeration value="FIN 2.1 Accounts Payable"/>
          <xsd:enumeration value="FIN 2.2 Accounts Receivable"/>
          <xsd:enumeration value="FIN 3. Financial Reporting"/>
          <xsd:enumeration value="FIN 3.1 Fixed Asset"/>
          <xsd:enumeration value="FIN 3.2 Reconciliations"/>
          <xsd:enumeration value="FIN 4. Tax Management"/>
          <xsd:enumeration value="FIN 5. Treasury Risk Management"/>
          <xsd:enumeration value="FIN 6. Procurement"/>
          <xsd:enumeration value="FIN 6.1 Purchasing"/>
          <xsd:enumeration value="FIN 6.2 Sustainable Procurement"/>
          <xsd:enumeration value="FIN 7. Internal Audit"/>
          <xsd:enumeration value="FIN 8. Finance Systems"/>
          <xsd:enumeration value="HR 01 Human Resource Management"/>
          <xsd:enumeration value="HR 01.1 Employee Handbook"/>
          <xsd:enumeration value="HR 01.2 HR Service Requests"/>
          <xsd:enumeration value="HR 02 Code of Conduct"/>
          <xsd:enumeration value="HR 02 Code of Ethics"/>
          <xsd:enumeration value="HR 03 Resourcing, Recruitment and On-boarding"/>
          <xsd:enumeration value="HR 04 Conditions of Employment"/>
          <xsd:enumeration value="HR 05 Equal Employment and Diversity"/>
          <xsd:enumeration value="HR 06 Employee Career Development"/>
          <xsd:enumeration value="HR 07 Employee Recognition, Remuneration and Benefits"/>
          <xsd:enumeration value="HR 08 Local and Global Mobility including International Assignments"/>
          <xsd:enumeration value="HR 09 Conflict Resolution and Discipline"/>
          <xsd:enumeration value="HR 10 Employee Departure and Separation"/>
          <xsd:enumeration value="HR 11 Child Protection"/>
          <xsd:enumeration value="HSEQ 01. HSEQ Policies"/>
          <xsd:enumeration value="HSEQ 02. BMS Administration and Certification"/>
          <xsd:enumeration value="HSEQ 03. Leadership and Responsibility"/>
          <xsd:enumeration value="HSEQ 04. Legal Compliance"/>
          <xsd:enumeration value="HSEQ 05. Objectives, Targets and Plans"/>
          <xsd:enumeration value="HSEQ 06. HSE Risk Assessment and Control"/>
          <xsd:enumeration value="HSEQ 07. Communication, Consultation and Engagement"/>
          <xsd:enumeration value="HSEQ 08. Training and Competency"/>
          <xsd:enumeration value="HSEQ 09. Suppliers, Contractors and Consultants"/>
          <xsd:enumeration value="HSEQ 10. Incidents and Emergencies"/>
          <xsd:enumeration value="HSEQ 11. Document and Records Management"/>
          <xsd:enumeration value="HSEQ 12. Monitoring, Audit, Review and Continual Improvement"/>
          <xsd:enumeration value="HSEQ 13. Change Management"/>
          <xsd:enumeration value="IT 1. IT Operations/System Management"/>
          <xsd:enumeration value="IT 2. Security, Business Continuity and Disaster Recovery"/>
          <xsd:enumeration value="IT 3. SMEC IT Systems"/>
          <xsd:enumeration value="IT 3.1 Mobile Tools"/>
          <xsd:enumeration value="IT 4. IT Asset Management"/>
          <xsd:enumeration value="IT 5. Knowledge/Information Management"/>
          <xsd:enumeration value="MAR 1. Business Development"/>
          <xsd:enumeration value="MAR 2. Branding"/>
          <xsd:enumeration value="MAR 2.1 Logos"/>
          <xsd:enumeration value="MAR 3. Communication"/>
          <xsd:enumeration value="MAR 3.1 Internal Communication"/>
          <xsd:enumeration value="MAR 4. Corporate Social Responsibility"/>
          <xsd:enumeration value="MAR 5. Stationery"/>
          <xsd:enumeration value="MAR 6.1 Internal Training Certificate Template"/>
          <xsd:enumeration value="PM 01 Opportunity Management"/>
          <xsd:enumeration value="PM 02 Project Acceptance"/>
          <xsd:enumeration value="PM 03 Project Initiation and Planning"/>
          <xsd:enumeration value="PM 04 Project Management Planning"/>
          <xsd:enumeration value="PM 05 Project Execution and Control"/>
          <xsd:enumeration value="PM 06 Project Closure"/>
          <xsd:enumeration value="PM 07 Tool Box - Other useful Documents, Forms and Tools"/>
          <xsd:enumeration value="PM 08 System Manuals"/>
          <xsd:enumeration value="PMTB 001 General PM Handbooks and Tools"/>
          <xsd:enumeration value="PMTB 002 Safety Management"/>
          <xsd:enumeration value="PMTB 003 Scope"/>
          <xsd:enumeration value="PMTB 004 Time Management"/>
          <xsd:enumeration value="PMTB 005 Budget Finance"/>
          <xsd:enumeration value="PMTB 006 Human Resources"/>
          <xsd:enumeration value="PMTB 007 Quality"/>
          <xsd:enumeration value="PMTB 009 Procurement"/>
          <xsd:enumeration value="PMTB 010 Communication"/>
          <xsd:enumeration value="PMTB 019 System Manuals"/>
          <xsd:enumeration value="PMTB 020 Design"/>
          <xsd:enumeration value="PMTB 030 Contract Administration"/>
          <xsd:enumeration value="PMTB 100 Transport Group"/>
          <xsd:enumeration value="PMTB 121.100 Rail - NSW"/>
          <xsd:enumeration value="PMTB 200 Underground and Geotechnics"/>
          <xsd:enumeration value="PMTB 300 Water and Dams"/>
          <xsd:enumeration value="PMTB 400 Environment and Sustainability"/>
          <xsd:enumeration value="PMTB 500 Energy and Resources"/>
          <xsd:enumeration value="PMTB 600 Built Environment"/>
          <xsd:enumeration value="PMTB 700 Management Services"/>
          <xsd:enumeration value="PMTB 800 Education, Government and Government Advisory"/>
        </xsd:restriction>
      </xsd:simpleType>
    </xsd:element>
    <xsd:element name="Incident_x0020_Reports" ma:index="12" nillable="true" ma:displayName="Incident Reports" ma:format="Hyperlink" ma:internalName="Incident_x0020_Reports"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Location_x0020_Code" ma:index="13" nillable="true" ma:displayName="Location Code" ma:description="(All areas other than HR)" ma:internalName="Location_x0020_Code" ma:readOnly="false">
      <xsd:complexType>
        <xsd:complexContent>
          <xsd:extension base="dms:MultiChoice">
            <xsd:sequence>
              <xsd:element name="Value" maxOccurs="unbounded" minOccurs="0" nillable="true">
                <xsd:simpleType>
                  <xsd:restriction base="dms:Choice">
                    <xsd:enumeration value="SJG"/>
                    <xsd:enumeration value="GLD"/>
                    <xsd:enumeration value="GLO"/>
                    <xsd:enumeration value="ANZ"/>
                    <xsd:enumeration value="SME"/>
                    <xsd:enumeration value="NOA"/>
                    <xsd:enumeration value="SEA"/>
                    <xsd:enumeration value="SGP"/>
                    <xsd:enumeration value="AFD"/>
                    <xsd:enumeration value="AMR"/>
                    <xsd:enumeration value="AUS"/>
                    <xsd:enumeration value="NZL"/>
                    <xsd:enumeration value="AFR"/>
                    <xsd:enumeration value="SAF"/>
                  </xsd:restriction>
                </xsd:simpleType>
              </xsd:element>
            </xsd:sequence>
          </xsd:extension>
        </xsd:complexContent>
      </xsd:complexType>
    </xsd:element>
    <xsd:element name="Employing_x0020_Entity" ma:index="14" nillable="true" ma:displayName="Employing Entity" ma:description="(HR Documents Only)" ma:internalName="Employing_x0020_Entity" ma:readOnly="false">
      <xsd:complexType>
        <xsd:complexContent>
          <xsd:extension base="dms:MultiChoice">
            <xsd:sequence>
              <xsd:element name="Value" maxOccurs="unbounded" minOccurs="0" nillable="true">
                <xsd:simpleType>
                  <xsd:restriction base="dms:Choice">
                    <xsd:enumeration value="SJG"/>
                    <xsd:enumeration value="GLD"/>
                    <xsd:enumeration value="GLO"/>
                    <xsd:enumeration value="HR General"/>
                    <xsd:enumeration value="HKCONTRA"/>
                    <xsd:enumeration value="SMECACE"/>
                    <xsd:enumeration value="SMECBGD"/>
                    <xsd:enumeration value="SMECIND"/>
                    <xsd:enumeration value="SMECNZ"/>
                    <xsd:enumeration value="SMECSERV"/>
                    <xsd:enumeration value="SMECSAF"/>
                    <xsd:enumeration value="SMECAFR"/>
                    <xsd:enumeration value="SG1"/>
                    <xsd:enumeration value="SMM"/>
                  </xsd:restriction>
                </xsd:simpleType>
              </xsd:element>
            </xsd:sequence>
          </xsd:extension>
        </xsd:complexContent>
      </xsd:complexType>
    </xsd:element>
    <xsd:element name="Area_x0020_Expert_x0020_Name" ma:index="15" nillable="true" ma:displayName="Area Expert Name" ma:list="UserInfo" ma:SharePointGroup="0" ma:internalName="Area_x0020_Expert_x0020_Nam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M_x0020_SubCategory" ma:index="16" nillable="true" ma:displayName="SubCategory" ma:format="Dropdown" ma:internalName="PM_x0020_SubCategory" ma:readOnly="false">
      <xsd:simpleType>
        <xsd:restriction base="dms:Choice">
          <xsd:enumeration value="PMP 01  Defining the Scope of Work"/>
          <xsd:enumeration value="PMP 02 Time Management"/>
          <xsd:enumeration value="PMP 03 Developing the Project Budget"/>
          <xsd:enumeration value="PMP 04 Mobilisation and Organisation of Human Resources"/>
          <xsd:enumeration value="PMP 05 Quality Planning and Procedures"/>
          <xsd:enumeration value="PMP 06 Risk Management"/>
          <xsd:enumeration value="PMP 07 Procurement of Sub Consultants, Plant and Materials"/>
          <xsd:enumeration value="PMP 08 Communications and Stakeholder Management"/>
          <xsd:enumeration value="PMP 09 Environment Management"/>
          <xsd:enumeration value="PMP 10 Project Specific Requirements and Manuals"/>
          <xsd:enumeration value="PMTB 01 Communication"/>
          <xsd:enumeration value="PMTB 02 Design Projects"/>
          <xsd:enumeration value="PMTB 03 Contract Administration Projects"/>
          <xsd:enumeration value="PMTB 04 Tender Design Projects"/>
          <xsd:enumeration value="PMTB 05 Quality Assurance"/>
          <xsd:enumeration value="PMTB 06 Project Finance"/>
          <xsd:enumeration value="PMTB 07 Environmental Management"/>
          <xsd:enumeration value="PMTB 08 Staff Management"/>
          <xsd:enumeration value="PMTB 09 Stakeholder Management"/>
          <xsd:enumeration value="PMTB 10 Other"/>
          <xsd:enumeration value="OM 1. General"/>
          <xsd:enumeration value="OM 2. Proposal Process"/>
          <xsd:enumeration value="OM 3. Proposal Development"/>
          <xsd:enumeration value="OM 4. Post Proposal Submission"/>
          <xsd:enumeration value="PMTB 021 Design - General"/>
          <xsd:enumeration value="PMTB 022 Design - Safety in Design"/>
          <xsd:enumeration value="PMTB 023 Design - Verification"/>
          <xsd:enumeration value="PMTB 024 Design - Drawings and Drafting"/>
          <xsd:enumeration value="PMTB 025 Tender Design"/>
          <xsd:enumeration value="PMTB 026 Global Design Centre"/>
          <xsd:enumeration value="PMTB 027 Digital Engineering"/>
          <xsd:enumeration value="PMTB 031 Contract Administration - General"/>
          <xsd:enumeration value="PMTB 032 Laboratory Management"/>
          <xsd:enumeration value="PMTB 110 Highways"/>
          <xsd:enumeration value="PMTB 120 Rail"/>
          <xsd:enumeration value="PMTB 121.110 AEO Framework"/>
          <xsd:enumeration value="PMTB 121.121 Delivery Management - Competency Management"/>
          <xsd:enumeration value="PMTB 121.122 Delivery Management - Engineering Management"/>
          <xsd:enumeration value="PMTB 121.123 Delivery Management - Systems Engineering &amp; Safety Assurance"/>
          <xsd:enumeration value="PMTB 121.124 Delivery Management - Configuration Management"/>
          <xsd:enumeration value="PMTB 121.131 Disciplines - Combined Services Route (CSR)"/>
          <xsd:enumeration value="PMTB 121.132 Disciplines - Electrical"/>
          <xsd:enumeration value="PMTB 121.133 Disciplines - Overhead Wiring"/>
          <xsd:enumeration value="PMTB 121.140 Competency"/>
          <xsd:enumeration value="PMTB 130 Rail and Metro"/>
          <xsd:enumeration value="PMTB 140 Ports"/>
          <xsd:enumeration value="PMTB 150 Aviation"/>
          <xsd:enumeration value="PMTB 160 Traffic and Transport Planning"/>
          <xsd:enumeration value="PMTB 170 Intelligent Transport Systems"/>
          <xsd:enumeration value="PMTB 210 Tunneling"/>
          <xsd:enumeration value="PMTB 220 Geotechnical Engineering"/>
          <xsd:enumeration value="PMTB 310 Water and Wastewater Infrastructure"/>
          <xsd:enumeration value="PMTB 320 Water Resources"/>
          <xsd:enumeration value="PMTB 330 Stormwater Management"/>
          <xsd:enumeration value="PMTB 340 Irrigation"/>
          <xsd:enumeration value="PMTB 350 Hydrogeology"/>
          <xsd:enumeration value="PMTB 360 Water Management"/>
          <xsd:enumeration value="PMTB 370 Dams"/>
          <xsd:enumeration value="PMTB 410 Environment"/>
          <xsd:enumeration value="PMTB 420 Community and Stakeholder Engagement"/>
          <xsd:enumeration value="PMTB 430 Waste Management"/>
          <xsd:enumeration value="PMTB 440 Contaminated Land"/>
          <xsd:enumeration value="PMTB 510 Mining"/>
          <xsd:enumeration value="PMTB 520 Oil and Gas"/>
          <xsd:enumeration value="PMTB 530 Industrial"/>
          <xsd:enumeration value="PMTB 540 Energy Generation"/>
          <xsd:enumeration value="PMTB 550 Renewable Energy"/>
          <xsd:enumeration value="PMTB 560 Transmission and Distribution"/>
          <xsd:enumeration value="PMTB 570 Hydropower"/>
          <xsd:enumeration value="PMTB 580 Energy Management"/>
          <xsd:enumeration value="PMTB 610 Master Planning"/>
          <xsd:enumeration value="PMTB 620 Urban Design"/>
          <xsd:enumeration value="PMTB 630 Urban Development"/>
          <xsd:enumeration value="PMTB 640 Buildings"/>
          <xsd:enumeration value="PMTB 650 Landscape Architecture"/>
          <xsd:enumeration value="PMTB 660 Survey and GIS"/>
          <xsd:enumeration value="PMTB 710 Project Management"/>
          <xsd:enumeration value="PMTB 720 Asset Management"/>
          <xsd:enumeration value="PMTB 730 Facilities Management"/>
          <xsd:enumeration value="HSEQ Policies"/>
          <xsd:enumeration value="HESQ 02.01 BMS Administration"/>
          <xsd:enumeration value="HSEQ 02.02 BMS Templates"/>
          <xsd:enumeration value="HSEQ 02.03 Standard Compliance"/>
          <xsd:enumeration value="HSEQ 02.04 Certificates"/>
          <xsd:enumeration value="Leadership and Responsibility"/>
          <xsd:enumeration value="Legal Compliance"/>
          <xsd:enumeration value="Objectives, Targets and Plans"/>
          <xsd:enumeration value="HSEQ 06.01 HSE Risk Assessment"/>
          <xsd:enumeration value="HSEQ 06.02 Manual Tasks and Ergonomics"/>
          <xsd:enumeration value="HSEQ 06.03 Fatigue"/>
          <xsd:enumeration value="HSEQ 06.04 Fitness for Work"/>
          <xsd:enumeration value="HSEQ 06.05 Electrical Safety"/>
          <xsd:enumeration value="HSEQ 06.06 Hazardous Chemicals"/>
          <xsd:enumeration value="HSEQ 06.07 Driving and Transport"/>
          <xsd:enumeration value="HSEQ 06.08 Occupational Health"/>
          <xsd:enumeration value="HSEQ 06.09 Ground Penetration and Excavation"/>
          <xsd:enumeration value="HSEQ 06.10 Noise"/>
          <xsd:enumeration value="HSEQ 06.11 Personal Protective Equipment"/>
          <xsd:enumeration value="HSEQ 06.12 SWMS and Pre-Starts"/>
          <xsd:enumeration value="HSEQ 06.13 Rail Corridor"/>
          <xsd:enumeration value="HSEQ 06.14 Remote Locations"/>
          <xsd:enumeration value="Communication, Consultation and Engagement"/>
          <xsd:enumeration value="HSEQ 08.01 BMS General Training"/>
          <xsd:enumeration value="HSEQ 08.02 OHS Training"/>
          <xsd:enumeration value="HSEQ 08.03 BMS Project Management Training"/>
          <xsd:enumeration value="Suppliers, Contractors and Consultants"/>
          <xsd:enumeration value="HSEQ 10.01 Emergency Preparedness and Response"/>
          <xsd:enumeration value="HSEQ 10.02 First Aid"/>
          <xsd:enumeration value="HSEQ 10.03 Incident Notification and Reporting"/>
          <xsd:enumeration value="HSEQ 10.04 Injury Management"/>
          <xsd:enumeration value="HSEQ 11.01 Document and Records Management"/>
          <xsd:enumeration value="HSEQ 11.02 Knowledge Management"/>
          <xsd:enumeration value="HSEQ 12.01 Monitoring of HSEQ Performance"/>
          <xsd:enumeration value="HSEQ 12.02 Audit"/>
          <xsd:enumeration value="HSEQ 12.03 Management Review"/>
          <xsd:enumeration value="HSEQ 12.04 Continual Improvement"/>
          <xsd:enumeration value="Change Management"/>
          <xsd:enumeration value="Not applicable."/>
        </xsd:restriction>
      </xsd:simpleType>
    </xsd:element>
    <xsd:element name="Document_x0020_Title" ma:index="17" nillable="true" ma:displayName="Document Title" ma:format="Hyperlink" ma:internalName="Document_x0020_Titl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Entity" ma:index="30" nillable="true" ma:displayName="Entity" ma:internalName="Entity">
      <xsd:complexType>
        <xsd:complexContent>
          <xsd:extension base="dms:MultiChoice">
            <xsd:sequence>
              <xsd:element name="Value" maxOccurs="unbounded" minOccurs="0" nillable="true">
                <xsd:simpleType>
                  <xsd:restriction base="dms:Choice">
                    <xsd:enumeration value="SJ"/>
                    <xsd:enumeration value="Aetos"/>
                    <xsd:enumeration value="B+H"/>
                    <xsd:enumeration value="KTP"/>
                    <xsd:enumeration value="RBG"/>
                    <xsd:enumeration value="SAA"/>
                    <xsd:enumeration value="Sino-sun"/>
                    <xsd:enumeration value="SMEC"/>
                    <xsd:enumeration value="SMM"/>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5"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95D779-4EE6-4B79-94C8-BCAE708D8215}">
  <ds:schemaRefs>
    <ds:schemaRef ds:uri="http://schemas.microsoft.com/office/2006/documentManagement/types"/>
    <ds:schemaRef ds:uri="07559c39-a4e3-493d-9171-b46aa88ec5ed"/>
    <ds:schemaRef ds:uri="c6762906-e2d5-44eb-b3da-bd94eff07ed0"/>
    <ds:schemaRef ds:uri="http://schemas.microsoft.com/office/2006/metadata/properties"/>
    <ds:schemaRef ds:uri="http://purl.org/dc/elements/1.1/"/>
    <ds:schemaRef ds:uri="http://schemas.microsoft.com/office/infopath/2007/PartnerControls"/>
    <ds:schemaRef ds:uri="http://schemas.microsoft.com/sharepoint/v4"/>
    <ds:schemaRef ds:uri="http://purl.org/dc/terms/"/>
    <ds:schemaRef ds:uri="http://www.w3.org/XML/1998/namespac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75E0777C-598A-418E-8F2D-8401A3079022}">
  <ds:schemaRefs>
    <ds:schemaRef ds:uri="http://schemas.microsoft.com/sharepoint/v3/contenttype/forms"/>
  </ds:schemaRefs>
</ds:datastoreItem>
</file>

<file path=customXml/itemProps3.xml><?xml version="1.0" encoding="utf-8"?>
<ds:datastoreItem xmlns:ds="http://schemas.openxmlformats.org/officeDocument/2006/customXml" ds:itemID="{F2575E9B-7280-4F2A-807F-4FA1D960A4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559c39-a4e3-493d-9171-b46aa88ec5ed"/>
    <ds:schemaRef ds:uri="c6762906-e2d5-44eb-b3da-bd94eff07ed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1- General Information</vt:lpstr>
      <vt:lpstr>2- Cost Plan</vt:lpstr>
      <vt:lpstr>SMEC Intl. Fee</vt:lpstr>
      <vt:lpstr>SMEC India Fee</vt:lpstr>
      <vt:lpstr>CP 1&amp;CP 2</vt:lpstr>
      <vt:lpstr>CP 3</vt:lpstr>
      <vt:lpstr>CP 4</vt:lpstr>
      <vt:lpstr>CP 5</vt:lpstr>
      <vt:lpstr>Lists</vt:lpstr>
      <vt:lpstr>Org Data</vt:lpstr>
      <vt:lpstr>Sheet1</vt:lpstr>
      <vt:lpstr>Client_Sec_Gr</vt:lpstr>
      <vt:lpstr>Customer_Type</vt:lpstr>
      <vt:lpstr>function</vt:lpstr>
      <vt:lpstr>Funding_Agency</vt:lpstr>
      <vt:lpstr>Industrie</vt:lpstr>
      <vt:lpstr>office</vt:lpstr>
      <vt:lpstr>project_type</vt:lpstr>
      <vt:lpstr>Services</vt:lpstr>
      <vt:lpstr>Work_Type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Set-Up Information Form</dc:title>
  <dc:subject/>
  <dc:creator>MD</dc:creator>
  <cp:keywords/>
  <dc:description/>
  <cp:lastModifiedBy>Younis BHAT</cp:lastModifiedBy>
  <cp:revision/>
  <dcterms:created xsi:type="dcterms:W3CDTF">2011-06-20T02:29:45Z</dcterms:created>
  <dcterms:modified xsi:type="dcterms:W3CDTF">2020-03-02T04:52:17Z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0x0101003ABC13AE4491154F9E15681C2B351761</vt:lpwstr>
  </property>
  <property fmtid="{D5CDD505-2E9C-101B-9397-08002B2CF9AE}" pid="3" name="Order">
    <vt:r8>106500</vt:r8>
  </property>
  <property fmtid="{D5CDD505-2E9C-101B-9397-08002B2CF9AE}" pid="4" name="WorkflowCreationPath">
    <vt:lpwstr>a43a264f-630b-4932-8a58-d462791f2356,5;a43a264f-630b-4932-8a58-d462791f2356,12;</vt:lpwstr>
  </property>
  <property fmtid="{D5CDD505-2E9C-101B-9397-08002B2CF9AE}" pid="5" name="xd_ProgID">
    <vt:lpwstr/>
  </property>
  <property fmtid="{D5CDD505-2E9C-101B-9397-08002B2CF9AE}" pid="6" name="TemplateUrl">
    <vt:lpwstr/>
  </property>
  <property fmtid="{D5CDD505-2E9C-101B-9397-08002B2CF9AE}" pid="7" name="URL">
    <vt:lpwstr/>
  </property>
</Properties>
</file>