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 Sales Data" sheetId="1" r:id="rId4"/>
    <sheet state="visible" name="Pivot Table 1" sheetId="2" r:id="rId5"/>
    <sheet state="visible" name="Revenue and Quantity Based Anal" sheetId="3" r:id="rId6"/>
    <sheet state="visible" name="Inventory Management" sheetId="4" r:id="rId7"/>
    <sheet state="visible" name="Service Analysis" sheetId="5" r:id="rId8"/>
    <sheet state="visible" name="Complaint Avg Resolution time" sheetId="6" r:id="rId9"/>
    <sheet state="visible" name="Monthly Sales" sheetId="7" r:id="rId10"/>
    <sheet state="visible" name="Yearly Distribution" sheetId="8" r:id="rId11"/>
    <sheet state="visible" name="Customer Complaints" sheetId="9" r:id="rId12"/>
    <sheet state="visible" name="RO Brand" sheetId="10" r:id="rId13"/>
    <sheet state="visible" name="Avg. Monthly Profit" sheetId="11" r:id="rId14"/>
    <sheet state="visible" name="Sheet3" sheetId="12" r:id="rId15"/>
    <sheet state="visible" name="Sheet10" sheetId="13" r:id="rId16"/>
  </sheets>
  <definedNames>
    <definedName hidden="1" localSheetId="0" name="_xlnm._FilterDatabase">'RO Sales Data'!$A$1:$J$103</definedName>
    <definedName hidden="1" localSheetId="11" name="_xlnm._FilterDatabase">Sheet3!$A$1:$F$23</definedName>
  </definedNames>
  <calcPr/>
  <pivotCaches>
    <pivotCache cacheId="0" r:id="rId17"/>
    <pivotCache cacheId="1" r:id="rId18"/>
  </pivotCaches>
  <extLst>
    <ext uri="GoogleSheetsCustomDataVersion2">
      <go:sheetsCustomData xmlns:go="http://customooxmlschemas.google.com/" r:id="rId19" roundtripDataChecksum="tPyx/6DduWz79t+DDZxKVkMyrDtPI61nJTLc/JoE5VY="/>
    </ext>
  </extLst>
</workbook>
</file>

<file path=xl/sharedStrings.xml><?xml version="1.0" encoding="utf-8"?>
<sst xmlns="http://schemas.openxmlformats.org/spreadsheetml/2006/main" count="628" uniqueCount="254">
  <si>
    <t>Date</t>
  </si>
  <si>
    <t>Month</t>
  </si>
  <si>
    <t>Name</t>
  </si>
  <si>
    <t>Address</t>
  </si>
  <si>
    <t>RO Company</t>
  </si>
  <si>
    <t>Service Type</t>
  </si>
  <si>
    <t>Quantity</t>
  </si>
  <si>
    <t>Total Amount</t>
  </si>
  <si>
    <t>Total turnover</t>
  </si>
  <si>
    <t>Profit</t>
  </si>
  <si>
    <t>Minimum</t>
  </si>
  <si>
    <t>First Quartile</t>
  </si>
  <si>
    <t>Median</t>
  </si>
  <si>
    <t>Third Quartile</t>
  </si>
  <si>
    <t>Maximum</t>
  </si>
  <si>
    <t>Shadeep Sharma</t>
  </si>
  <si>
    <t>Govindpuri, Madhunagar</t>
  </si>
  <si>
    <t>Swift</t>
  </si>
  <si>
    <t>Maintenance</t>
  </si>
  <si>
    <t>Rajeev Tyagi</t>
  </si>
  <si>
    <t>Shnil, Chandra</t>
  </si>
  <si>
    <t>7-7-6, Sector-2, Rajinder Nagar, Srinidharabad</t>
  </si>
  <si>
    <t>Mahalakshmi Homes</t>
  </si>
  <si>
    <t>Flat No. 804, Koshambi</t>
  </si>
  <si>
    <t>Aqua</t>
  </si>
  <si>
    <t>Spare Part Replacement</t>
  </si>
  <si>
    <t>Flat No. 504, Koshambi</t>
  </si>
  <si>
    <t>Rahul Kaushik</t>
  </si>
  <si>
    <t>E-3-4-5 GK 2nd Delhi</t>
  </si>
  <si>
    <t>Flat No. 002 Kaushambi</t>
  </si>
  <si>
    <t>Installation</t>
  </si>
  <si>
    <t>Monu</t>
  </si>
  <si>
    <t>Rajnagar</t>
  </si>
  <si>
    <t>Preeti Ji</t>
  </si>
  <si>
    <t>Flat No. 19-4G-5, Love India Builders</t>
  </si>
  <si>
    <t>Anil</t>
  </si>
  <si>
    <t>E-373, Mandir Mehri, Gali No. 6, Shahadra</t>
  </si>
  <si>
    <t>Hemdatt Rawat</t>
  </si>
  <si>
    <t>E-222, Sector-15, Noida, Metro Station</t>
  </si>
  <si>
    <t>Ashok Kumar</t>
  </si>
  <si>
    <t>Advocate, C-160, 4G-3, Shalimar</t>
  </si>
  <si>
    <t>Jitender Mavi</t>
  </si>
  <si>
    <t>326B, Gulmohar, Mohannagar</t>
  </si>
  <si>
    <t>Mayank Ojha</t>
  </si>
  <si>
    <t>Flat No. 21-4G-9, Love India Builders</t>
  </si>
  <si>
    <t>Sarabjit Singh</t>
  </si>
  <si>
    <t>19-3 F01 Shalimar</t>
  </si>
  <si>
    <t>Ravindra Pradhan</t>
  </si>
  <si>
    <t>Dhaka Village Loli</t>
  </si>
  <si>
    <t>Nimrat</t>
  </si>
  <si>
    <t>19-3 Flat No.2 Shalimar</t>
  </si>
  <si>
    <t>Flat No. 1307, Koshambi</t>
  </si>
  <si>
    <t>Deepak Sharma</t>
  </si>
  <si>
    <t>A-13, 4G, Shalimar, Extension 2</t>
  </si>
  <si>
    <t>Ankur</t>
  </si>
  <si>
    <t>Flat No. 101, Shalimar</t>
  </si>
  <si>
    <t>Anuj Kumar</t>
  </si>
  <si>
    <t>6-7-7 J3 Shalimar</t>
  </si>
  <si>
    <t>Manoj Sharma</t>
  </si>
  <si>
    <t>A70, Shalimar</t>
  </si>
  <si>
    <t>Kuldeep Sharma</t>
  </si>
  <si>
    <t>A73 Shalimar</t>
  </si>
  <si>
    <t>Flat no.1102 koshambi</t>
  </si>
  <si>
    <t>Flat No. 510 Kaushambi</t>
  </si>
  <si>
    <t>Yogendra</t>
  </si>
  <si>
    <t>G-49, Govindpuram</t>
  </si>
  <si>
    <t>Dinday Sharma</t>
  </si>
  <si>
    <t>B259 Vijaypath Madhya Public School</t>
  </si>
  <si>
    <t>HLM College</t>
  </si>
  <si>
    <t>Muradnagar</t>
  </si>
  <si>
    <t>Love India Builders</t>
  </si>
  <si>
    <t>Flop No.19, F7 Shalimar</t>
  </si>
  <si>
    <t>Gopal Ji</t>
  </si>
  <si>
    <t>Flat No. 152, HIG, 1st Floor, Shalimar</t>
  </si>
  <si>
    <t>Mudesh Jantiani</t>
  </si>
  <si>
    <t>Muradnagar, Railway Road</t>
  </si>
  <si>
    <t>Rakesh Gupta</t>
  </si>
  <si>
    <t>A68, Shalimar</t>
  </si>
  <si>
    <t>Mahalaxmi</t>
  </si>
  <si>
    <t>New Side. Flat No. 101</t>
  </si>
  <si>
    <t>Shudesh Jantiani</t>
  </si>
  <si>
    <t>Moti, Vajrabad</t>
  </si>
  <si>
    <t>Moti Vajrabad</t>
  </si>
  <si>
    <t>Panditji</t>
  </si>
  <si>
    <t>Plot number 94, F2, Basundra, Garden near Khajur Park</t>
  </si>
  <si>
    <t>Flat number 507, Aqua</t>
  </si>
  <si>
    <t>Prakash Sharma</t>
  </si>
  <si>
    <t>Flat No.906 Shalimar Near Police Choki</t>
  </si>
  <si>
    <t>Gunjan</t>
  </si>
  <si>
    <t>B-36/300, Janakpuri</t>
  </si>
  <si>
    <t>Vaishali</t>
  </si>
  <si>
    <t>Puneet</t>
  </si>
  <si>
    <t>Timari, Sector-2-5-2, Shalimar, near Navroo School</t>
  </si>
  <si>
    <t>Sanjeev</t>
  </si>
  <si>
    <t>Flop No.13 Vikram NK</t>
  </si>
  <si>
    <t>Lavanya Sharma</t>
  </si>
  <si>
    <t>Flat no.19, LIG-7, 2nd Floor, Shalimar</t>
  </si>
  <si>
    <t>Flat no.22, HIG-7, 5th Floor, Shahibabad</t>
  </si>
  <si>
    <t>Sanjay Sharma</t>
  </si>
  <si>
    <t>Shrihani, Gaon, Ghaziabad</t>
  </si>
  <si>
    <t>Rashmi</t>
  </si>
  <si>
    <t>Flat no.29, LIG-7, 3rd Floor, Shalimar</t>
  </si>
  <si>
    <t>Avinash Mishra</t>
  </si>
  <si>
    <t>B74, Shalimar</t>
  </si>
  <si>
    <t>Avneesh Dubey</t>
  </si>
  <si>
    <t>B77, Shalimar</t>
  </si>
  <si>
    <t>Vitesh Ji</t>
  </si>
  <si>
    <t>1-9-6-2, Shalimar, ext. 2nd</t>
  </si>
  <si>
    <t>Anil Panghal</t>
  </si>
  <si>
    <t>B76, Shalimar</t>
  </si>
  <si>
    <t>Flat No. 303</t>
  </si>
  <si>
    <t>Flat No.506 Kosambi</t>
  </si>
  <si>
    <t>Flat no.901 koshambi</t>
  </si>
  <si>
    <t>Flat No. 204 Kaushambi</t>
  </si>
  <si>
    <t>Uttimo</t>
  </si>
  <si>
    <t>Greater Noida</t>
  </si>
  <si>
    <t>Amit Choudhury</t>
  </si>
  <si>
    <t>Flop No.66 Manila Park Sanjeev</t>
  </si>
  <si>
    <t>Esha Siwach</t>
  </si>
  <si>
    <t>A-36-300, Shalimar</t>
  </si>
  <si>
    <t>Flat No. 406 Kaushambi</t>
  </si>
  <si>
    <t>Flat No. 306 Kaushambi</t>
  </si>
  <si>
    <t>Mohanji</t>
  </si>
  <si>
    <t>Modinagar</t>
  </si>
  <si>
    <t>Flat No. 502 Kaushambi</t>
  </si>
  <si>
    <t>Flat No. 608 Kaushambi</t>
  </si>
  <si>
    <t>Flat No. 308 Kaushambi</t>
  </si>
  <si>
    <t>Alokji</t>
  </si>
  <si>
    <t>P16-G3 Shalimar</t>
  </si>
  <si>
    <t>Chetan Tyagi</t>
  </si>
  <si>
    <t>Shrihani, Ghaziabad</t>
  </si>
  <si>
    <t>Flat No. 1408 Kaushambi</t>
  </si>
  <si>
    <t>Savita Ji</t>
  </si>
  <si>
    <t>D7-S3 Shyam Park Extension</t>
  </si>
  <si>
    <t>Prafulji Vadma</t>
  </si>
  <si>
    <t>Flat No. 709 H Block GR Noida</t>
  </si>
  <si>
    <t>Tyagi Ji</t>
  </si>
  <si>
    <t>Shalimar, Garden</t>
  </si>
  <si>
    <t>Akshita</t>
  </si>
  <si>
    <t>D-36/300, Vikram Enclave</t>
  </si>
  <si>
    <t>Shukla Mahalakshmi Homes</t>
  </si>
  <si>
    <t>Flat No. 303 Koshambi</t>
  </si>
  <si>
    <t>Flat no.1104 koshambi</t>
  </si>
  <si>
    <t>Jaya</t>
  </si>
  <si>
    <t>A-30-220, Shalimar</t>
  </si>
  <si>
    <t>Rohit Yadav</t>
  </si>
  <si>
    <t>koshambi</t>
  </si>
  <si>
    <t>Jitendra Sharma</t>
  </si>
  <si>
    <t>Siddek Nagar, Shrihani</t>
  </si>
  <si>
    <t>Amanji</t>
  </si>
  <si>
    <t>A-6-C-8, Shalimar, Extension 2nd</t>
  </si>
  <si>
    <t>Amardeep Singh</t>
  </si>
  <si>
    <t>near Plants Colony, Gali no.12, near Sector Petrol Pump</t>
  </si>
  <si>
    <t>Shundhir Kumar</t>
  </si>
  <si>
    <t>A-34-103, Shalimar</t>
  </si>
  <si>
    <t>Virender Sharma</t>
  </si>
  <si>
    <t>L2-102, Gulmohar Garden</t>
  </si>
  <si>
    <t>Muninder Sharma</t>
  </si>
  <si>
    <t>L2-81, Gulmohar Garden</t>
  </si>
  <si>
    <t>Shivi Bhagwanji</t>
  </si>
  <si>
    <t>Plot number 37, 51, Janakpuri</t>
  </si>
  <si>
    <t>963, F3, Shalimar, gate number 10</t>
  </si>
  <si>
    <t>Plot number 13, UG-2, Vikram Enclave</t>
  </si>
  <si>
    <t>963-UG-1, Shadi Mar, gate number 10</t>
  </si>
  <si>
    <t>963, G2, Shalimar, gate number 10</t>
  </si>
  <si>
    <t>Jalal Sharma</t>
  </si>
  <si>
    <t>C-1002, Uri-Nav-Height, Rajdhar Extension</t>
  </si>
  <si>
    <t>Yashpal Bhati</t>
  </si>
  <si>
    <t>A2-301 Shalimar</t>
  </si>
  <si>
    <t>Kapil Gupta</t>
  </si>
  <si>
    <t>D-T J4 25 LPH</t>
  </si>
  <si>
    <t>Navneet</t>
  </si>
  <si>
    <t>E87 Nandgram</t>
  </si>
  <si>
    <t>Rajesh Varadwaj</t>
  </si>
  <si>
    <t>Chaudhary Mod, Gajabad</t>
  </si>
  <si>
    <t>Abhinav Sharma</t>
  </si>
  <si>
    <t>House number 377, Sector 11, Basundra</t>
  </si>
  <si>
    <t>Asif</t>
  </si>
  <si>
    <t>9/631 T A1 Shalimar</t>
  </si>
  <si>
    <t>Flat number 709, Koshambi</t>
  </si>
  <si>
    <t>Satyendra Singh</t>
  </si>
  <si>
    <t>A-131, Nandgram</t>
  </si>
  <si>
    <t>Kanyalal</t>
  </si>
  <si>
    <t>B145, 11B, Shalimar, extension 2nd</t>
  </si>
  <si>
    <t>Jai Bajrangi</t>
  </si>
  <si>
    <t>E88, Janakpuri</t>
  </si>
  <si>
    <t>Flat number 609, Koshambi</t>
  </si>
  <si>
    <t>Rehan Ji</t>
  </si>
  <si>
    <t>8/631 T A1 Shalimar</t>
  </si>
  <si>
    <t>LIB</t>
  </si>
  <si>
    <t>19-UG-2, Vikram</t>
  </si>
  <si>
    <t>LI Builders</t>
  </si>
  <si>
    <t>963-FF-1, Shalimar</t>
  </si>
  <si>
    <t>SUM of Quantity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</si>
  <si>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</si>
  <si>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</si>
  <si>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</si>
  <si>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</si>
  <si>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</si>
  <si>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</si>
  <si>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</si>
  <si>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</si>
  <si>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</si>
  <si>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</si>
  <si>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</si>
  <si>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</si>
  <si>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Grand Total</t>
  </si>
  <si>
    <t>Sum of Total Amount</t>
  </si>
  <si>
    <t>Sum of Quantity</t>
  </si>
  <si>
    <t>Row Labels</t>
  </si>
  <si>
    <t>Category</t>
  </si>
  <si>
    <t>A</t>
  </si>
  <si>
    <t>Kent</t>
  </si>
  <si>
    <t>B</t>
  </si>
  <si>
    <t>Spare Part Name</t>
  </si>
  <si>
    <t>Current Stock</t>
  </si>
  <si>
    <t>Estimated Demand of a Year</t>
  </si>
  <si>
    <t xml:space="preserve">Stock Status </t>
  </si>
  <si>
    <t>RO Membrane</t>
  </si>
  <si>
    <r>
      <rPr>
        <rFont val="Calibri"/>
        <b/>
        <color theme="1"/>
        <sz val="11.0"/>
      </rPr>
      <t>40</t>
    </r>
    <r>
      <rPr>
        <rFont val="Calibri"/>
        <b val="0"/>
        <color theme="1"/>
        <sz val="11.0"/>
      </rPr>
      <t xml:space="preserve"> (Installation + SP Replacement)</t>
    </r>
  </si>
  <si>
    <t>Balanced Stock</t>
  </si>
  <si>
    <t>Carbon Filter</t>
  </si>
  <si>
    <r>
      <rPr>
        <rFont val="Calibri"/>
        <b/>
        <color theme="1"/>
        <sz val="11.0"/>
      </rPr>
      <t>33</t>
    </r>
    <r>
      <rPr>
        <rFont val="Calibri"/>
        <b val="0"/>
        <color theme="1"/>
        <sz val="11.0"/>
      </rPr>
      <t xml:space="preserve"> (Maintenance)</t>
    </r>
  </si>
  <si>
    <t>Shortage Risk</t>
  </si>
  <si>
    <t>Sediment Filter</t>
  </si>
  <si>
    <r>
      <rPr>
        <rFont val="Calibri"/>
        <b/>
        <color theme="1"/>
        <sz val="11.0"/>
      </rPr>
      <t>33</t>
    </r>
    <r>
      <rPr>
        <rFont val="Calibri"/>
        <b val="0"/>
        <color theme="1"/>
        <sz val="11.0"/>
      </rPr>
      <t xml:space="preserve"> (Maintenance)</t>
    </r>
  </si>
  <si>
    <t>Overstocked</t>
  </si>
  <si>
    <t>Float Valve</t>
  </si>
  <si>
    <r>
      <rPr>
        <rFont val="Calibri"/>
        <b/>
        <color theme="1"/>
        <sz val="11.0"/>
      </rPr>
      <t>40</t>
    </r>
    <r>
      <rPr>
        <rFont val="Calibri"/>
        <b val="0"/>
        <color theme="1"/>
        <sz val="11.0"/>
      </rPr>
      <t xml:space="preserve"> (SP Replacement)</t>
    </r>
  </si>
  <si>
    <t>Pump</t>
  </si>
  <si>
    <r>
      <rPr>
        <rFont val="Calibri"/>
        <b/>
        <color theme="1"/>
        <sz val="11.0"/>
      </rPr>
      <t>8</t>
    </r>
    <r>
      <rPr>
        <rFont val="Calibri"/>
        <b val="0"/>
        <color theme="1"/>
        <sz val="11.0"/>
      </rPr>
      <t xml:space="preserve"> (Approx)</t>
    </r>
  </si>
  <si>
    <t>UV Lamp</t>
  </si>
  <si>
    <r>
      <rPr>
        <rFont val="Calibri"/>
        <b/>
        <color theme="1"/>
        <sz val="11.0"/>
      </rPr>
      <t>10</t>
    </r>
    <r>
      <rPr>
        <rFont val="Calibri"/>
        <b val="0"/>
        <color theme="1"/>
        <sz val="11.0"/>
      </rPr>
      <t xml:space="preserve"> (Approx)</t>
    </r>
  </si>
  <si>
    <t>Solenoid Valve</t>
  </si>
  <si>
    <r>
      <rPr>
        <rFont val="Calibri"/>
        <b/>
        <color theme="1"/>
        <sz val="11.0"/>
      </rPr>
      <t>12</t>
    </r>
    <r>
      <rPr>
        <rFont val="Calibri"/>
        <b val="0"/>
        <color theme="1"/>
        <sz val="11.0"/>
      </rPr>
      <t xml:space="preserve"> (Approx)</t>
    </r>
  </si>
  <si>
    <t>Count of Quantity</t>
  </si>
  <si>
    <t>Complaint Type</t>
  </si>
  <si>
    <t>Avg. Resolution Time (In Stock)</t>
  </si>
  <si>
    <t>Avg. Resolution Time (Out of Stock)</t>
  </si>
  <si>
    <t>Water Flow Issues</t>
  </si>
  <si>
    <t>Float Valve Malfunction</t>
  </si>
  <si>
    <t>Complain Type</t>
  </si>
  <si>
    <t>Percentage</t>
  </si>
  <si>
    <t xml:space="preserve">RO Brand </t>
  </si>
  <si>
    <t>Sales/Services</t>
  </si>
  <si>
    <t>Avg Profit (₹)</t>
  </si>
  <si>
    <t xml:space="preserve">March </t>
  </si>
  <si>
    <t>April</t>
  </si>
  <si>
    <t>June</t>
  </si>
  <si>
    <t>July</t>
  </si>
  <si>
    <t>RO Brand</t>
  </si>
  <si>
    <t>Total Amount (₹)</t>
  </si>
  <si>
    <t>Profit (₹)</t>
  </si>
  <si>
    <t>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</si>
</sst>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ABABAB"/>
      </left>
      <top style="thin">
        <color rgb="FFABABAB"/>
      </top>
    </border>
    <border>
      <left style="thin">
        <color rgb="FFFFFFFF"/>
      </left>
      <right style="thin">
        <color rgb="FFABABAB"/>
      </right>
      <top style="thin">
        <color rgb="FFABABAB"/>
      </top>
    </border>
    <border>
      <right style="thin">
        <color rgb="FFABABAB"/>
      </right>
      <top style="thin">
        <color rgb="FFABABAB"/>
      </top>
    </border>
    <border>
      <left style="thin">
        <color rgb="FFABABAB"/>
      </left>
    </border>
    <border>
      <right style="thin">
        <color rgb="FFABABAB"/>
      </right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right style="thin">
        <color rgb="FFABABAB"/>
      </right>
      <top style="thin">
        <color rgb="FFABABAB"/>
      </top>
      <bottom style="thin">
        <color rgb="FFABABAB"/>
      </bottom>
    </border>
    <border>
      <left/>
      <right/>
      <top/>
      <bottom style="thin">
        <color rgb="FFFFFF65"/>
      </bottom>
    </border>
    <border>
      <left/>
      <right/>
      <top/>
      <bottom/>
    </border>
    <border>
      <left style="thin">
        <color rgb="FFFFFFFF"/>
      </left>
      <top style="thin">
        <color rgb="FFABABAB"/>
      </top>
    </border>
    <border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  <right style="thin">
        <color rgb="FFABABAB"/>
      </right>
    </border>
    <border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2" numFmtId="0" xfId="0" applyFont="1"/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Font="1" applyNumberFormat="1"/>
    <xf borderId="0" fillId="0" fontId="3" numFmtId="0" xfId="0" applyFont="1"/>
    <xf borderId="0" fillId="0" fontId="3" numFmtId="164" xfId="0" applyFont="1" applyNumberForma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Border="1" applyFill="1" applyFont="1"/>
    <xf borderId="12" fillId="2" fontId="1" numFmtId="0" xfId="0" applyBorder="1" applyFont="1"/>
    <xf borderId="0" fillId="0" fontId="2" numFmtId="0" xfId="0" applyAlignment="1" applyFont="1">
      <alignment horizontal="left"/>
    </xf>
    <xf borderId="13" fillId="0" fontId="2" numFmtId="0" xfId="0" applyBorder="1" applyFon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wrapText="1"/>
    </xf>
    <xf borderId="14" fillId="0" fontId="2" numFmtId="0" xfId="0" applyBorder="1" applyFont="1"/>
    <xf borderId="15" fillId="0" fontId="2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164" xfId="0" applyBorder="1" applyFont="1" applyNumberFormat="1"/>
    <xf borderId="7" fillId="0" fontId="2" numFmtId="164" xfId="0" applyBorder="1" applyFont="1" applyNumberFormat="1"/>
    <xf borderId="16" fillId="0" fontId="2" numFmtId="0" xfId="0" applyBorder="1" applyFont="1"/>
    <xf borderId="9" fillId="0" fontId="2" numFmtId="164" xfId="0" applyBorder="1" applyFont="1" applyNumberFormat="1"/>
    <xf borderId="17" fillId="0" fontId="2" numFmtId="0" xfId="0" applyBorder="1" applyFont="1"/>
    <xf borderId="18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2" numFmtId="10" xfId="0" applyFont="1" applyNumberFormat="1"/>
    <xf borderId="0" fillId="0" fontId="2" numFmtId="3" xfId="0" applyAlignment="1" applyFont="1" applyNumberFormat="1">
      <alignment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shrinkToFit="0" vertical="center" wrapText="1"/>
    </xf>
    <xf borderId="22" fillId="0" fontId="5" numFmtId="3" xfId="0" applyAlignment="1" applyBorder="1" applyFont="1" applyNumberFormat="1">
      <alignment horizontal="right" shrinkToFit="0" vertical="center" wrapText="1"/>
    </xf>
    <xf borderId="23" fillId="0" fontId="2" numFmtId="3" xfId="0" applyAlignment="1" applyBorder="1" applyFont="1" applyNumberFormat="1">
      <alignment horizontal="center"/>
    </xf>
    <xf borderId="24" fillId="0" fontId="6" numFmtId="0" xfId="0" applyBorder="1" applyFont="1"/>
    <xf borderId="23" fillId="0" fontId="6" numFmtId="0" xfId="0" applyBorder="1" applyFont="1"/>
    <xf borderId="25" fillId="0" fontId="6" numFmtId="0" xfId="0" applyBorder="1" applyFont="1"/>
    <xf borderId="22" fillId="0" fontId="5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CFEDA"/>
          <bgColor rgb="FFBCFEDA"/>
        </patternFill>
      </fill>
      <border/>
    </dxf>
    <dxf>
      <font/>
      <fill>
        <patternFill patternType="solid">
          <fgColor rgb="FF79FFB6"/>
          <bgColor rgb="FF79FFB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ED0FF"/>
          <bgColor rgb="FFFED0FF"/>
        </patternFill>
      </fill>
      <border/>
    </dxf>
  </dxfs>
  <tableStyles count="4">
    <tableStyle count="3" pivot="0" name="Inventory Management-style">
      <tableStyleElement dxfId="1" type="headerRow"/>
      <tableStyleElement dxfId="2" type="firstRowStripe"/>
      <tableStyleElement dxfId="3" type="secondRowStripe"/>
    </tableStyle>
    <tableStyle count="3" pivot="0" name="Customer Complaints-style">
      <tableStyleElement dxfId="4" type="headerRow"/>
      <tableStyleElement dxfId="5" type="firstRowStripe"/>
      <tableStyleElement dxfId="3" type="secondRowStripe"/>
    </tableStyle>
    <tableStyle count="3" pivot="0" name="RO Brand-style">
      <tableStyleElement dxfId="6" type="headerRow"/>
      <tableStyleElement dxfId="7" type="firstRowStripe"/>
      <tableStyleElement dxfId="3" type="secondRowStripe"/>
    </tableStyle>
    <tableStyle count="3" pivot="0" name="Avg. Monthly Profit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Profit Distribution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 Sales Data'!$K$1:$O$1</c:f>
            </c:numRef>
          </c:xVal>
          <c:yVal>
            <c:numRef>
              <c:f>'RO Sales Data'!$K$2:$O$2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1034"/>
        <c:axId val="916197626"/>
      </c:scatterChart>
      <c:valAx>
        <c:axId val="41586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Statistical Measures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6197626"/>
      </c:valAx>
      <c:valAx>
        <c:axId val="91619762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Profit (₹)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58610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RO Brand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'RO Brand'!$B$1</c:f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'RO Brand'!$A$2:$A$3</c:f>
            </c:strRef>
          </c:cat>
          <c:val>
            <c:numRef>
              <c:f>'RO Brand'!$B$2:$B$3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7581399825021873"/>
          <c:y val="0.469465587634879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Avg Monthly Profit (₹)</a:t>
            </a:r>
          </a:p>
        </c:rich>
      </c:tx>
      <c:layout>
        <c:manualLayout>
          <c:xMode val="edge"/>
          <c:yMode val="edge"/>
          <c:x val="0.3067904799460649"/>
          <c:y val="0.02867383050121468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'Avg. Monthly Profit'!$A$2:$A$6</c:f>
            </c:strRef>
          </c:cat>
          <c:val>
            <c:numRef>
              <c:f>'Avg. Monthly Profit'!$B$2:$B$6</c:f>
              <c:numCache/>
            </c:numRef>
          </c:val>
          <c:smooth val="0"/>
        </c:ser>
        <c:axId val="160932037"/>
        <c:axId val="1538702539"/>
      </c:lineChart>
      <c:catAx>
        <c:axId val="160932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8702539"/>
      </c:catAx>
      <c:valAx>
        <c:axId val="1538702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Avg 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9320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Revenue-Based 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'Revenue and Quantity Based Anal'!$B$10</c:f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'Revenue and Quantity Based Anal'!$A$11:$A$13</c:f>
            </c:strRef>
          </c:cat>
          <c:val>
            <c:numRef>
              <c:f>'Revenue and Quantity Based Anal'!$B$11:$B$13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Quantity Based 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'Revenue and Quantity Based Anal'!$D$10</c:f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'Revenue and Quantity Based Anal'!$C$11:$C$13</c:f>
            </c:strRef>
          </c:cat>
          <c:val>
            <c:numRef>
              <c:f>'Revenue and Quantity Based Anal'!$D$11:$D$13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Service Analysis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Count of Quantity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cat>
            <c:strRef>
              <c:f>'Service Analysis'!$A$4:$A$6</c:f>
            </c:strRef>
          </c:cat>
          <c:val>
            <c:numRef>
              <c:f>'Service Analysis'!$B$4:$B$6</c:f>
              <c:numCache/>
            </c:numRef>
          </c:val>
        </c:ser>
        <c:axId val="1074103654"/>
        <c:axId val="278087962"/>
      </c:barChart>
      <c:catAx>
        <c:axId val="10741036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Service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8087962"/>
      </c:catAx>
      <c:valAx>
        <c:axId val="2780879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410365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Resolution Time by Complaint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Avg. Resolution Time (In Stock)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'Complaint Avg Resolution time'!$A$2:$A$3</c:f>
            </c:strRef>
          </c:cat>
          <c:val>
            <c:numRef>
              <c:f>'Complaint Avg Resolution time'!$B$2:$B$3</c:f>
              <c:numCache/>
            </c:numRef>
          </c:val>
        </c:ser>
        <c:ser>
          <c:idx val="1"/>
          <c:order val="1"/>
          <c:tx>
            <c:v>Avg. Resolution Time (Out of Stock)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'Complaint Avg Resolution time'!$A$2:$A$3</c:f>
            </c:strRef>
          </c:cat>
          <c:val>
            <c:numRef>
              <c:f>'Complaint Avg Resolution time'!$C$2:$C$3</c:f>
              <c:numCache/>
            </c:numRef>
          </c:val>
        </c:ser>
        <c:axId val="602734383"/>
        <c:axId val="1258554358"/>
      </c:barChart>
      <c:catAx>
        <c:axId val="60273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8554358"/>
      </c:catAx>
      <c:valAx>
        <c:axId val="1258554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No. of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27343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Sales (March - July 2024)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'Monthly Sales'!$A$4:$A$8</c:f>
            </c:strRef>
          </c:cat>
          <c:val>
            <c:numRef>
              <c:f>'Monthly Sales'!$B$4:$B$8</c:f>
              <c:numCache/>
            </c:numRef>
          </c:val>
          <c:smooth val="0"/>
        </c:ser>
        <c:axId val="1766592037"/>
        <c:axId val="613115260"/>
      </c:lineChart>
      <c:catAx>
        <c:axId val="1766592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3115260"/>
      </c:catAx>
      <c:valAx>
        <c:axId val="61311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Quantity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65920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Yearly Sales Distribution (2024)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'Yearly Distribution'!$A$5:$A$16</c:f>
            </c:strRef>
          </c:cat>
          <c:val>
            <c:numRef>
              <c:f>'Yearly Distribution'!$B$5:$B$16</c:f>
              <c:numCache/>
            </c:numRef>
          </c:val>
          <c:smooth val="0"/>
        </c:ser>
        <c:axId val="2039285613"/>
        <c:axId val="1932715036"/>
      </c:lineChart>
      <c:catAx>
        <c:axId val="2039285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2715036"/>
      </c:catAx>
      <c:valAx>
        <c:axId val="193271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Quantity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92856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'Yearly Distribution'!$B$4</c:f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17365D"/>
              </a:solidFill>
            </c:spPr>
          </c:dPt>
          <c:dPt>
            <c:idx val="4"/>
            <c:explosion val="11"/>
            <c:spPr>
              <a:solidFill>
                <a:srgbClr val="FFFF00"/>
              </a:solidFill>
            </c:spPr>
          </c:dPt>
          <c:dPt>
            <c:idx val="5"/>
            <c:explosion val="11"/>
            <c:spPr>
              <a:solidFill>
                <a:srgbClr val="FE19FF"/>
              </a:solidFill>
            </c:spPr>
          </c:dPt>
          <c:dPt>
            <c:idx val="6"/>
            <c:explosion val="10"/>
            <c:spPr>
              <a:solidFill>
                <a:srgbClr val="4DC885"/>
              </a:solidFill>
            </c:spPr>
          </c:dPt>
          <c:dPt>
            <c:idx val="7"/>
            <c:explosion val="9"/>
            <c:spPr>
              <a:solidFill>
                <a:srgbClr val="FFD34D"/>
              </a:solidFill>
            </c:spPr>
          </c:dPt>
          <c:dPt>
            <c:idx val="8"/>
            <c:spPr>
              <a:solidFill>
                <a:srgbClr val="FF4D4D"/>
              </a:solidFill>
            </c:spPr>
          </c:dPt>
          <c:dPt>
            <c:idx val="9"/>
            <c:spPr>
              <a:solidFill>
                <a:srgbClr val="5D728E"/>
              </a:solidFill>
            </c:spPr>
          </c:dPt>
          <c:dPt>
            <c:idx val="10"/>
            <c:spPr>
              <a:solidFill>
                <a:srgbClr val="FFFF4D"/>
              </a:solidFill>
            </c:spPr>
          </c:dPt>
          <c:dPt>
            <c:idx val="11"/>
            <c:spPr>
              <a:solidFill>
                <a:srgbClr val="FE5EFF"/>
              </a:solidFill>
            </c:spPr>
          </c:dPt>
          <c:dPt>
            <c:idx val="12"/>
            <c:spPr>
              <a:solidFill>
                <a:srgbClr val="99DFB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'Yearly Distribution'!$A$5:$A$17</c:f>
            </c:strRef>
          </c:cat>
          <c:val>
            <c:numRef>
              <c:f>'Yearly Distribution'!$B$5:$B$17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387096546594495"/>
          <c:y val="0.17226392047056172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Customer Complaints Categories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'Customer Complaints'!$B$1</c:f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55%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35%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'Customer Complaints'!$A$2:$A$3</c:f>
            </c:strRef>
          </c:cat>
          <c:val>
            <c:numRef>
              <c:f>'Customer Complaints'!$B$2:$B$3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552450</xdr:colOff>
      <xdr:row>3</xdr:row>
      <xdr:rowOff>114300</xdr:rowOff>
    </xdr:from>
    <xdr:ext cx="5600700" cy="3648075"/>
    <xdr:graphicFrame>
      <xdr:nvGraphicFramePr>
        <xdr:cNvPr id="20806934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2</xdr:row>
      <xdr:rowOff>19050</xdr:rowOff>
    </xdr:from>
    <xdr:ext cx="4343400" cy="3038475"/>
    <xdr:graphicFrame>
      <xdr:nvGraphicFramePr>
        <xdr:cNvPr id="163957635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1</xdr:row>
      <xdr:rowOff>85725</xdr:rowOff>
    </xdr:from>
    <xdr:ext cx="5610225" cy="3248025"/>
    <xdr:graphicFrame>
      <xdr:nvGraphicFramePr>
        <xdr:cNvPr id="166719868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2</xdr:row>
      <xdr:rowOff>19050</xdr:rowOff>
    </xdr:from>
    <xdr:ext cx="4400550" cy="2876550"/>
    <xdr:graphicFrame>
      <xdr:nvGraphicFramePr>
        <xdr:cNvPr id="13769127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438150</xdr:colOff>
      <xdr:row>2</xdr:row>
      <xdr:rowOff>47625</xdr:rowOff>
    </xdr:from>
    <xdr:ext cx="4343400" cy="2876550"/>
    <xdr:graphicFrame>
      <xdr:nvGraphicFramePr>
        <xdr:cNvPr id="211300130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2</xdr:row>
      <xdr:rowOff>47625</xdr:rowOff>
    </xdr:from>
    <xdr:ext cx="6524625" cy="3533775"/>
    <xdr:graphicFrame>
      <xdr:nvGraphicFramePr>
        <xdr:cNvPr id="92375306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0</xdr:row>
      <xdr:rowOff>276225</xdr:rowOff>
    </xdr:from>
    <xdr:ext cx="4343400" cy="1609725"/>
    <xdr:graphicFrame>
      <xdr:nvGraphicFramePr>
        <xdr:cNvPr id="124169898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</xdr:row>
      <xdr:rowOff>123825</xdr:rowOff>
    </xdr:from>
    <xdr:ext cx="5924550" cy="4057650"/>
    <xdr:graphicFrame>
      <xdr:nvGraphicFramePr>
        <xdr:cNvPr id="100544070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0</xdr:row>
      <xdr:rowOff>142875</xdr:rowOff>
    </xdr:from>
    <xdr:ext cx="4857750" cy="3324225"/>
    <xdr:graphicFrame>
      <xdr:nvGraphicFramePr>
        <xdr:cNvPr id="47368105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161925</xdr:colOff>
      <xdr:row>19</xdr:row>
      <xdr:rowOff>9525</xdr:rowOff>
    </xdr:from>
    <xdr:ext cx="6762750" cy="4191000"/>
    <xdr:graphicFrame>
      <xdr:nvGraphicFramePr>
        <xdr:cNvPr id="15905751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3</xdr:row>
      <xdr:rowOff>104775</xdr:rowOff>
    </xdr:from>
    <xdr:ext cx="4343400" cy="2876550"/>
    <xdr:graphicFrame>
      <xdr:nvGraphicFramePr>
        <xdr:cNvPr id="189731226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3" sheet="RO Sales Data"/>
  </cacheSource>
  <cacheFields>
    <cacheField name="Date" numFmtId="164">
      <sharedItems containsSemiMixedTypes="0" containsDate="1" containsString="0">
        <d v="2024-01-09T00:00:00Z"/>
        <d v="2024-01-24T00:00:00Z"/>
        <d v="2024-02-05T00:00:00Z"/>
        <d v="2024-02-08T00:00:00Z"/>
        <d v="2024-02-09T00:00:00Z"/>
        <d v="2024-02-10T00:00:00Z"/>
        <d v="2024-03-05T00:00:00Z"/>
        <d v="2024-03-06T00:00:00Z"/>
        <d v="2024-04-05T00:00:00Z"/>
        <d v="2024-04-10T00:00:00Z"/>
        <d v="2024-04-18T00:00:00Z"/>
        <d v="2024-05-05T00:00:00Z"/>
        <d v="2024-05-06T00:00:00Z"/>
        <d v="2024-05-07T00:00:00Z"/>
        <d v="2024-05-09T00:00:00Z"/>
        <d v="2024-05-13T00:00:00Z"/>
        <d v="2024-05-16T00:00:00Z"/>
        <d v="2024-05-17T00:00:00Z"/>
        <d v="2024-05-19T00:00:00Z"/>
        <d v="2024-05-25T00:00:00Z"/>
        <d v="2024-06-05T00:00:00Z"/>
        <d v="2024-06-09T00:00:00Z"/>
        <d v="2024-06-12T00:00:00Z"/>
        <d v="2024-06-15T00:00:00Z"/>
        <d v="2024-06-16T00:00:00Z"/>
        <d v="2024-06-24T00:00:00Z"/>
        <d v="2024-06-28T00:00:00Z"/>
        <d v="2024-07-01T00:00:00Z"/>
        <d v="2024-07-05T00:00:00Z"/>
        <d v="2024-07-07T00:00:00Z"/>
        <d v="2024-07-09T00:00:00Z"/>
        <d v="2024-07-11T00:00:00Z"/>
        <d v="2024-07-12T00:00:00Z"/>
        <d v="2024-07-13T00:00:00Z"/>
        <d v="2024-07-15T00:00:00Z"/>
        <d v="2024-07-16T00:00:00Z"/>
        <d v="2024-07-18T00:00:00Z"/>
        <d v="2024-07-27T00:00:00Z"/>
        <d v="2024-08-17T00:00:00Z"/>
        <d v="2024-08-18T00:00:00Z"/>
        <d v="2024-08-20T00:00:00Z"/>
        <d v="2024-08-21T00:00:00Z"/>
        <d v="2024-08-24T00:00:00Z"/>
        <d v="2024-08-26T00:00:00Z"/>
        <d v="2024-08-28T00:00:00Z"/>
        <d v="2024-08-31T00:00:00Z"/>
        <d v="2024-09-05T00:00:00Z"/>
        <d v="2024-09-10T00:00:00Z"/>
        <d v="2024-09-14T00:00:00Z"/>
        <d v="2024-09-15T00:00:00Z"/>
        <d v="2024-09-17T00:00:00Z"/>
        <d v="2024-09-19T00:00:00Z"/>
        <d v="2024-09-24T00:00:00Z"/>
        <d v="2024-09-25T00:00:00Z"/>
        <d v="2024-10-09T00:00:00Z"/>
        <d v="2024-10-11T00:00:00Z"/>
        <d v="2024-10-12T00:00:00Z"/>
        <d v="2024-10-15T00:00:00Z"/>
        <d v="2024-10-17T00:00:00Z"/>
        <d v="2024-10-26T00:00:00Z"/>
        <d v="2024-10-28T00:00:00Z"/>
        <d v="2024-11-14T00:00:00Z"/>
        <d v="2024-11-17T00:00:00Z"/>
        <d v="2024-11-20T00:00:00Z"/>
        <d v="2024-12-05T00:00:00Z"/>
        <d v="2024-12-11T00:00:00Z"/>
        <d v="2024-12-19T00:00:00Z"/>
        <d v="2024-12-20T00:00:00Z"/>
        <d v="2024-12-23T00:00:00Z"/>
        <d v="2024-12-28T00:00:00Z"/>
      </sharedItems>
    </cacheField>
    <cacheField name="Month" numFmtId="164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ame" numFmtId="0">
      <sharedItems>
        <s v="Shadeep Sharma"/>
        <s v="Rajeev Tyagi"/>
        <s v="Shnil, Chandra"/>
        <s v="Mahalakshmi Homes"/>
        <s v="Rahul Kaushik"/>
        <s v="Monu"/>
        <s v="Preeti Ji"/>
        <s v="Anil"/>
        <s v="Hemdatt Rawat"/>
        <s v="Ashok Kumar"/>
        <s v="Jitender Mavi"/>
        <s v="Mayank Ojha"/>
        <s v="Sarabjit Singh"/>
        <s v="Ravindra Pradhan"/>
        <s v="Nimrat"/>
        <s v="Deepak Sharma"/>
        <s v="Ankur"/>
        <s v="Anuj Kumar"/>
        <s v="Manoj Sharma"/>
        <s v="Kuldeep Sharma"/>
        <s v="Yogendra"/>
        <s v="Dinday Sharma"/>
        <s v="HLM College"/>
        <s v="Love India Builders"/>
        <s v="Gopal Ji"/>
        <s v="Mudesh Jantiani"/>
        <s v="Rakesh Gupta"/>
        <s v="Mahalaxmi"/>
        <s v="Shudesh Jantiani"/>
        <s v="Panditji"/>
        <s v="Prakash Sharma"/>
        <s v="Gunjan"/>
        <s v="Puneet"/>
        <s v="Sanjeev"/>
        <s v="Lavanya Sharma"/>
        <s v="Sanjay Sharma"/>
        <s v="Rashmi"/>
        <s v="Avinash Mishra"/>
        <s v="Avneesh Dubey"/>
        <s v="Vitesh Ji"/>
        <s v="Anil Panghal"/>
        <s v="Uttimo"/>
        <s v="Amit Choudhury"/>
        <s v="Esha Siwach"/>
        <s v="Mohanji"/>
        <s v="Alokji"/>
        <s v="Chetan Tyagi"/>
        <s v="Savita Ji"/>
        <s v="Prafulji Vadma"/>
        <s v="Tyagi Ji"/>
        <s v="Akshita"/>
        <s v="Shukla Mahalakshmi Homes"/>
        <s v="Jaya"/>
        <s v="Rohit Yadav"/>
        <s v="Jitendra Sharma"/>
        <s v="Amanji"/>
        <s v="Amardeep Singh"/>
        <s v="Shundhir Kumar"/>
        <s v="Virender Sharma"/>
        <s v="Muninder Sharma"/>
        <s v="Shivi Bhagwanji"/>
        <s v="Jalal Sharma"/>
        <s v="Yashpal Bhati"/>
        <s v="Kapil Gupta"/>
        <s v="Navneet"/>
        <s v="Rajesh Varadwaj"/>
        <s v="Abhinav Sharma"/>
        <s v="Asif"/>
        <s v="Satyendra Singh"/>
        <s v="Kanyalal"/>
        <s v="Jai Bajrangi"/>
        <s v="Rehan Ji"/>
        <s v="LIB"/>
        <s v="LI Builders"/>
      </sharedItems>
    </cacheField>
    <cacheField name="Address" numFmtId="0">
      <sharedItems>
        <s v="Govindpuri, Madhunagar"/>
        <s v="7-7-6, Sector-2, Rajinder Nagar, Srinidharabad"/>
        <s v="Flat No. 804, Koshambi"/>
        <s v="Flat No. 504, Koshambi"/>
        <s v="E-3-4-5 GK 2nd Delhi"/>
        <s v="Flat No. 002 Kaushambi"/>
        <s v="Rajnagar"/>
        <s v="Flat No. 19-4G-5, Love India Builders"/>
        <s v="E-373, Mandir Mehri, Gali No. 6, Shahadra"/>
        <s v="E-222, Sector-15, Noida, Metro Station"/>
        <s v="Advocate, C-160, 4G-3, Shalimar"/>
        <s v="326B, Gulmohar, Mohannagar"/>
        <s v="Flat No. 21-4G-9, Love India Builders"/>
        <s v="19-3 F01 Shalimar"/>
        <s v="Dhaka Village Loli"/>
        <s v="19-3 Flat No.2 Shalimar"/>
        <s v="Flat No. 1307, Koshambi"/>
        <s v="A-13, 4G, Shalimar, Extension 2"/>
        <s v="Flat No. 101, Shalimar"/>
        <s v="6-7-7 J3 Shalimar"/>
        <s v="A70, Shalimar"/>
        <s v="A73 Shalimar"/>
        <s v="Flat no.1102 koshambi"/>
        <s v="Flat No. 510 Kaushambi"/>
        <s v="G-49, Govindpuram"/>
        <s v="B259 Vijaypath Madhya Public School"/>
        <s v="Muradnagar"/>
        <s v="Flop No.19, F7 Shalimar"/>
        <s v="Flat No. 152, HIG, 1st Floor, Shalimar"/>
        <s v="Muradnagar, Railway Road"/>
        <s v="A68, Shalimar"/>
        <s v="New Side. Flat No. 101"/>
        <s v="Moti, Vajrabad"/>
        <s v="Moti Vajrabad"/>
        <s v="Plot number 94, F2, Basundra, Garden near Khajur Park"/>
        <s v="Flat number 507, Aqua"/>
        <s v="Flat No.906 Shalimar Near Police Choki"/>
        <s v="B-36/300, Janakpuri"/>
        <s v="Vaishali"/>
        <s v="Timari, Sector-2-5-2, Shalimar, near Navroo School"/>
        <s v="Flop No.13 Vikram NK"/>
        <s v="Flat no.19, LIG-7, 2nd Floor, Shalimar"/>
        <s v="Flat no.22, HIG-7, 5th Floor, Shahibabad"/>
        <s v="Shrihani, Gaon, Ghaziabad"/>
        <s v="Flat no.29, LIG-7, 3rd Floor, Shalimar"/>
        <s v="B74, Shalimar"/>
        <s v="B77, Shalimar"/>
        <s v="1-9-6-2, Shalimar, ext. 2nd"/>
        <s v="B76, Shalimar"/>
        <s v="Flat No. 303"/>
        <s v="Flat No.506 Kosambi"/>
        <s v="Flat no.901 koshambi"/>
        <s v="Flat No. 204 Kaushambi"/>
        <s v="Greater Noida"/>
        <s v="Flop No.66 Manila Park Sanjeev"/>
        <s v="A-36-300, Shalimar"/>
        <s v="Flat No. 406 Kaushambi"/>
        <s v="Flat No. 306 Kaushambi"/>
        <s v="Modinagar"/>
        <s v="Flat No. 502 Kaushambi"/>
        <s v="Flat No. 608 Kaushambi"/>
        <s v="Flat No. 308 Kaushambi"/>
        <s v="P16-G3 Shalimar"/>
        <s v="Shrihani, Ghaziabad"/>
        <s v="Flat No. 1408 Kaushambi"/>
        <s v="D7-S3 Shyam Park Extension"/>
        <s v="Flat No. 709 H Block GR Noida"/>
        <s v="Shalimar, Garden"/>
        <s v="D-36/300, Vikram Enclave"/>
        <s v="Flat No. 303 Koshambi"/>
        <s v="Flat no.1104 koshambi"/>
        <s v="A-30-220, Shalimar"/>
        <s v="koshambi"/>
        <s v="Siddek Nagar, Shrihani"/>
        <s v="A-6-C-8, Shalimar, Extension 2nd"/>
        <s v="near Plants Colony, Gali no.12, near Sector Petrol Pump"/>
        <s v="A-34-103, Shalimar"/>
        <s v="L2-102, Gulmohar Garden"/>
        <s v="L2-81, Gulmohar Garden"/>
        <s v="Plot number 37, 51, Janakpuri"/>
        <s v="963, F3, Shalimar, gate number 10"/>
        <s v="Plot number 13, UG-2, Vikram Enclave"/>
        <s v="963-UG-1, Shadi Mar, gate number 10"/>
        <s v="963, G2, Shalimar, gate number 10"/>
        <s v="C-1002, Uri-Nav-Height, Rajdhar Extension"/>
        <s v="A2-301 Shalimar"/>
        <s v="D-T J4 25 LPH"/>
        <s v="E87 Nandgram"/>
        <s v="Chaudhary Mod, Gajabad"/>
        <s v="House number 377, Sector 11, Basundra"/>
        <s v="9/631 T A1 Shalimar"/>
        <s v="Flat number 709, Koshambi"/>
        <s v="A-131, Nandgram"/>
        <s v="B145, 11B, Shalimar, extension 2nd"/>
        <s v="E88, Janakpuri"/>
        <s v="Flat number 609, Koshambi"/>
        <s v="8/631 T A1 Shalimar"/>
        <s v="19-UG-2, Vikram"/>
        <s v="963-FF-1, Shalimar"/>
      </sharedItems>
    </cacheField>
    <cacheField name="RO Company" numFmtId="0">
      <sharedItems>
        <s v="Swift"/>
        <s v="Aqua"/>
      </sharedItems>
    </cacheField>
    <cacheField name="Service Type" numFmtId="0">
      <sharedItems>
        <s v="Maintenance"/>
        <s v="Spare Part Replacement"/>
        <s v="Installation"/>
      </sharedItems>
    </cacheField>
    <cacheField name="Quantity" numFmtId="0">
      <sharedItems containsSemiMixedTypes="0" containsString="0" containsNumber="1" containsInteger="1">
        <n v="1.0"/>
        <n v="5.0"/>
        <n v="2.0"/>
        <n v="3.0"/>
      </sharedItems>
    </cacheField>
    <cacheField name="Total Amount" numFmtId="0">
      <sharedItems containsSemiMixedTypes="0" containsString="0" containsNumber="1" containsInteger="1">
        <n v="1767.0"/>
        <n v="2250.0"/>
        <n v="2232.0"/>
        <n v="1011.0"/>
        <n v="1815.0"/>
        <n v="1952.0"/>
        <n v="6999.0"/>
        <n v="1936.0"/>
        <n v="1700.0"/>
        <n v="2500.0"/>
        <n v="2045.0"/>
        <n v="5999.0"/>
        <n v="6500.0"/>
        <n v="8400.0"/>
        <n v="1201.0"/>
        <n v="7999.0"/>
        <n v="1249.0"/>
        <n v="6499.0"/>
        <n v="7499.0"/>
        <n v="1000.0"/>
        <n v="1244.0"/>
        <n v="1004.0"/>
        <n v="6000.0"/>
        <n v="7500.0"/>
        <n v="30000.0"/>
        <n v="1826.0"/>
        <n v="1150.0"/>
        <n v="1845.0"/>
        <n v="1946.0"/>
        <n v="8000.0"/>
        <n v="1973.0"/>
        <n v="2400.0"/>
        <n v="3000.0"/>
        <n v="5900.0"/>
        <n v="1326.0"/>
        <n v="1328.0"/>
        <n v="1814.0"/>
        <n v="1664.0"/>
        <n v="541.0"/>
        <n v="1001.0"/>
        <n v="1889.0"/>
        <n v="2006.0"/>
        <n v="1132.0"/>
        <n v="1368.0"/>
        <n v="623.0"/>
        <n v="2027.0"/>
        <n v="1527.0"/>
        <n v="1063.0"/>
        <n v="1746.0"/>
        <n v="1981.0"/>
        <n v="1068.0"/>
        <n v="1192.0"/>
        <n v="2260.0"/>
        <n v="2257.0"/>
        <n v="7000.0"/>
        <n v="10000.0"/>
        <n v="1300.0"/>
        <n v="790.0"/>
        <n v="1722.0"/>
        <n v="2286.0"/>
        <n v="1550.0"/>
        <n v="1146.0"/>
        <n v="1797.0"/>
        <n v="1853.0"/>
        <n v="646.0"/>
        <n v="870.0"/>
        <n v="1683.0"/>
        <n v="1357.0"/>
        <n v="8499.0"/>
        <n v="809.0"/>
        <n v="1890.0"/>
        <n v="1782.0"/>
        <n v="1025.0"/>
        <n v="1351.0"/>
        <n v="1199.0"/>
        <n v="1989.0"/>
        <n v="1113.0"/>
        <n v="1341.0"/>
        <n v="750.0"/>
        <n v="6900.0"/>
        <n v="1481.0"/>
        <n v="1950.0"/>
        <n v="1162.0"/>
      </sharedItems>
    </cacheField>
    <cacheField name="Total turnover" numFmtId="0">
      <sharedItems containsString="0" containsBlank="1" containsNumber="1" containsInteger="1">
        <n v="6249.0"/>
        <m/>
        <n v="13713.0"/>
        <n v="4200.0"/>
        <n v="41793.0"/>
        <n v="81743.0"/>
        <n v="49866.0"/>
        <n v="31983.0"/>
        <n v="39315.0"/>
        <n v="32148.0"/>
        <n v="41595.0"/>
        <n v="10943.0"/>
        <n v="27743.0"/>
      </sharedItems>
    </cacheField>
    <cacheField name="Profit" numFmtId="0">
      <sharedItems containsSemiMixedTypes="0" containsString="0" containsNumber="1" containsInteger="1">
        <n v="618.0"/>
        <n v="652.0"/>
        <n v="607.0"/>
        <n v="507.0"/>
        <n v="931.0"/>
        <n v="653.0"/>
        <n v="2000.0"/>
        <n v="658.0"/>
        <n v="1000.0"/>
        <n v="1500.0"/>
        <n v="1499.0"/>
        <n v="1799.0"/>
        <n v="791.0"/>
        <n v="553.0"/>
        <n v="1699.0"/>
        <n v="1599.0"/>
        <n v="1700.0"/>
        <n v="593.0"/>
        <n v="661.0"/>
        <n v="927.0"/>
        <n v="8500.0"/>
        <n v="954.0"/>
        <n v="670.0"/>
        <n v="631.0"/>
        <n v="1070.0"/>
        <n v="1899.0"/>
        <n v="1100.0"/>
        <n v="1800.0"/>
        <n v="1200.0"/>
        <n v="623.0"/>
        <n v="674.0"/>
        <n v="662.0"/>
        <n v="742.0"/>
        <n v="774.0"/>
        <n v="823.0"/>
        <n v="729.0"/>
        <n v="1480.0"/>
        <n v="605.0"/>
        <n v="772.0"/>
        <n v="736.0"/>
        <n v="673.0"/>
        <n v="621.0"/>
        <n v="721.0"/>
        <n v="970.0"/>
        <n v="687.0"/>
        <n v="950.0"/>
        <n v="1400.0"/>
        <n v="3000.0"/>
        <n v="641.0"/>
        <n v="625.0"/>
        <n v="640.0"/>
        <n v="1199.0"/>
        <n v="856.0"/>
        <n v="680.0"/>
        <n v="1900.0"/>
        <n v="684.0"/>
        <n v="694.0"/>
        <n v="759.0"/>
        <n v="745.0"/>
        <n v="626.0"/>
        <n v="778.0"/>
        <n v="850.0"/>
        <n v="651.0"/>
        <n v="868.0"/>
        <n v="885.0"/>
        <n v="980.0"/>
        <n v="926.0"/>
        <n v="722.0"/>
        <n v="440.0"/>
        <n v="679.0"/>
        <n v="663.0"/>
      </sharedItems>
    </cacheField>
    <cacheField name="Minimum" numFmtId="0">
      <sharedItems containsString="0" containsBlank="1" containsNumber="1" containsInteger="1">
        <n v="440.0"/>
        <m/>
      </sharedItems>
    </cacheField>
    <cacheField name="First Quartile" numFmtId="0">
      <sharedItems containsString="0" containsBlank="1" containsNumber="1" containsInteger="1">
        <n v="680.0"/>
        <m/>
        <n v="381291.0"/>
      </sharedItems>
    </cacheField>
    <cacheField name="Median" numFmtId="0">
      <sharedItems containsString="0" containsBlank="1" containsNumber="1">
        <n v="940.5"/>
        <m/>
      </sharedItems>
    </cacheField>
    <cacheField name="Third Quartile" numFmtId="0">
      <sharedItems containsString="0" containsBlank="1" containsNumber="1">
        <n v="1574.25"/>
        <m/>
      </sharedItems>
    </cacheField>
    <cacheField name="Maximum" numFmtId="0">
      <sharedItems containsString="0" containsBlank="1" containsNumber="1" containsInteger="1">
        <n v="850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G103" sheet="RO Sales Data"/>
  </cacheSource>
  <cacheFields>
    <cacheField name="Service Type" numFmtId="0">
      <sharedItems>
        <s v="Maintenance"/>
        <s v="Spare Part Replacement"/>
        <s v="Installation"/>
      </sharedItems>
    </cacheField>
    <cacheField name="Quantity" numFmtId="0">
      <sharedItems containsSemiMixedTypes="0" containsString="0" containsNumber="1" containsInteger="1">
        <n v="1.0"/>
        <n v="5.0"/>
        <n v="2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4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onth" axis="axisRow" compact="0" numFmtId="16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O Company" compact="0" outline="0" multipleItemSelectionAllowed="1" showAll="0">
      <items>
        <item x="0"/>
        <item x="1"/>
        <item t="default"/>
      </items>
    </pivotField>
    <pivotField name="Service Type" compact="0" outline="0" multipleItemSelectionAllowed="1" showAll="0">
      <items>
        <item x="0"/>
        <item x="1"/>
        <item x="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Total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Total turno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inimum" compact="0" outline="0" multipleItemSelectionAllowed="1" showAll="0">
      <items>
        <item x="0"/>
        <item x="1"/>
        <item t="default"/>
      </items>
    </pivotField>
    <pivotField name="First Quartile" compact="0" outline="0" multipleItemSelectionAllowed="1" showAll="0">
      <items>
        <item x="0"/>
        <item x="1"/>
        <item x="2"/>
        <item t="default"/>
      </items>
    </pivotField>
    <pivotField name="Median" compact="0" outline="0" multipleItemSelectionAllowed="1" showAll="0">
      <items>
        <item x="0"/>
        <item x="1"/>
        <item t="default"/>
      </items>
    </pivotField>
    <pivotField name="Third Quartile" compact="0" outline="0" multipleItemSelectionAllowed="1" showAll="0">
      <items>
        <item x="0"/>
        <item x="1"/>
        <item t="default"/>
      </items>
    </pivotField>
    <pivotField name="Maximum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Revenue and Quantity Based Anal" cacheId="0" dataCaption="" compact="0" compactData="0">
  <location ref="A3:C6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O Company" axis="axisRow" compact="0" outline="0" multipleItemSelectionAllowed="1" showAll="0" sortType="ascending">
      <items>
        <item x="1"/>
        <item x="0"/>
        <item t="default"/>
      </items>
    </pivotField>
    <pivotField name="Service Type" compact="0" outline="0" multipleItemSelectionAllowed="1" showAll="0">
      <items>
        <item x="0"/>
        <item x="1"/>
        <item x="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Total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Total turno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inimum" compact="0" outline="0" multipleItemSelectionAllowed="1" showAll="0">
      <items>
        <item x="0"/>
        <item x="1"/>
        <item t="default"/>
      </items>
    </pivotField>
    <pivotField name="First Quartile" compact="0" outline="0" multipleItemSelectionAllowed="1" showAll="0">
      <items>
        <item x="0"/>
        <item x="1"/>
        <item x="2"/>
        <item t="default"/>
      </items>
    </pivotField>
    <pivotField name="Median" compact="0" outline="0" multipleItemSelectionAllowed="1" showAll="0">
      <items>
        <item x="0"/>
        <item x="1"/>
        <item t="default"/>
      </items>
    </pivotField>
    <pivotField name="Third Quartile" compact="0" outline="0" multipleItemSelectionAllowed="1" showAll="0">
      <items>
        <item x="0"/>
        <item x="1"/>
        <item t="default"/>
      </items>
    </pivotField>
    <pivotField name="Maximum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-2"/>
  </colFields>
  <dataFields>
    <dataField name="Sum of Total Amount" fld="7" baseField="0"/>
    <dataField name="Sum of Quantity" fld="6" baseField="0"/>
  </dataFields>
</pivotTableDefinition>
</file>

<file path=xl/pivotTables/pivotTable3.xml><?xml version="1.0" encoding="utf-8"?>
<pivotTableDefinition xmlns="http://schemas.openxmlformats.org/spreadsheetml/2006/main" name="Inventory Management" cacheId="0" dataCaption="" compact="0" compactData="0">
  <location ref="A3:E17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onth" axis="axisRow" compact="0" numFmtId="16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O Company" compact="0" outline="0" multipleItemSelectionAllowed="1" showAll="0">
      <items>
        <item x="0"/>
        <item x="1"/>
        <item t="default"/>
      </items>
    </pivotField>
    <pivotField name="Service Type" axis="axisCol" compact="0" outline="0" multipleItemSelectionAllowed="1" showAll="0" sortType="ascending">
      <items>
        <item x="2"/>
        <item x="0"/>
        <item x="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Total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Total turno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inimum" compact="0" outline="0" multipleItemSelectionAllowed="1" showAll="0">
      <items>
        <item x="0"/>
        <item x="1"/>
        <item t="default"/>
      </items>
    </pivotField>
    <pivotField name="First Quartile" compact="0" outline="0" multipleItemSelectionAllowed="1" showAll="0">
      <items>
        <item x="0"/>
        <item x="1"/>
        <item x="2"/>
        <item t="default"/>
      </items>
    </pivotField>
    <pivotField name="Median" compact="0" outline="0" multipleItemSelectionAllowed="1" showAll="0">
      <items>
        <item x="0"/>
        <item x="1"/>
        <item t="default"/>
      </items>
    </pivotField>
    <pivotField name="Third Quartile" compact="0" outline="0" multipleItemSelectionAllowed="1" showAll="0">
      <items>
        <item x="0"/>
        <item x="1"/>
        <item t="default"/>
      </items>
    </pivotField>
    <pivotField name="Maximum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5"/>
  </colFields>
  <dataFields>
    <dataField name="Sum of Quantity" fld="6" baseField="0"/>
  </dataFields>
</pivotTableDefinition>
</file>

<file path=xl/pivotTables/pivotTable4.xml><?xml version="1.0" encoding="utf-8"?>
<pivotTableDefinition xmlns="http://schemas.openxmlformats.org/spreadsheetml/2006/main" name="Service Analysis" cacheId="1" dataCaption="" compact="0" compactData="0">
  <location ref="A3:B7" firstHeaderRow="0" firstDataRow="1" firstDataCol="0"/>
  <pivotFields>
    <pivotField name="Service Type" axis="axisRow" compact="0" outline="0" multipleItemSelectionAllowed="1" showAll="0" sortType="ascending">
      <items>
        <item x="2"/>
        <item x="0"/>
        <item x="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 of Quantity" fld="1" subtotal="count" baseField="0"/>
  </dataFields>
</pivotTableDefinition>
</file>

<file path=xl/pivotTables/pivotTable5.xml><?xml version="1.0" encoding="utf-8"?>
<pivotTableDefinition xmlns="http://schemas.openxmlformats.org/spreadsheetml/2006/main" name="Monthly Sales" cacheId="0" dataCaption="" compact="0" compactData="0">
  <location ref="A3:B9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onth" axis="axisRow" compact="0" numFmtId="164" outline="0" multipleItemSelectionAllowed="1" showAll="0" sortType="ascending">
      <items>
        <item x="3"/>
        <item h="1" x="7"/>
        <item h="1" x="11"/>
        <item h="1" x="1"/>
        <item h="1" x="0"/>
        <item x="6"/>
        <item x="5"/>
        <item x="2"/>
        <item x="4"/>
        <item h="1" x="10"/>
        <item h="1" x="9"/>
        <item h="1" x="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O Company" compact="0" outline="0" multipleItemSelectionAllowed="1" showAll="0">
      <items>
        <item x="0"/>
        <item x="1"/>
        <item t="default"/>
      </items>
    </pivotField>
    <pivotField name="Service Type" compact="0" outline="0" multipleItemSelectionAllowed="1" showAll="0">
      <items>
        <item x="0"/>
        <item x="1"/>
        <item x="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Total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Total turno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inimum" compact="0" outline="0" multipleItemSelectionAllowed="1" showAll="0">
      <items>
        <item x="0"/>
        <item x="1"/>
        <item t="default"/>
      </items>
    </pivotField>
    <pivotField name="First Quartile" compact="0" outline="0" multipleItemSelectionAllowed="1" showAll="0">
      <items>
        <item x="0"/>
        <item x="1"/>
        <item x="2"/>
        <item t="default"/>
      </items>
    </pivotField>
    <pivotField name="Median" compact="0" outline="0" multipleItemSelectionAllowed="1" showAll="0">
      <items>
        <item x="0"/>
        <item x="1"/>
        <item t="default"/>
      </items>
    </pivotField>
    <pivotField name="Third Quartile" compact="0" outline="0" multipleItemSelectionAllowed="1" showAll="0">
      <items>
        <item x="0"/>
        <item x="1"/>
        <item t="default"/>
      </items>
    </pivotField>
    <pivotField name="Maximum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Quantity" fld="6" baseField="0"/>
  </dataFields>
</pivotTableDefinition>
</file>

<file path=xl/pivotTables/pivotTable6.xml><?xml version="1.0" encoding="utf-8"?>
<pivotTableDefinition xmlns="http://schemas.openxmlformats.org/spreadsheetml/2006/main" name="Yearly Distribution" cacheId="0" dataCaption="" compact="0" compactData="0">
  <location ref="A4:B17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onth" axis="axisRow" compact="0" numFmtId="16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O Company" compact="0" outline="0" multipleItemSelectionAllowed="1" showAll="0">
      <items>
        <item x="0"/>
        <item x="1"/>
        <item t="default"/>
      </items>
    </pivotField>
    <pivotField name="Service Type" compact="0" outline="0" multipleItemSelectionAllowed="1" showAll="0">
      <items>
        <item x="0"/>
        <item x="1"/>
        <item x="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Total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Total turnov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inimum" compact="0" outline="0" multipleItemSelectionAllowed="1" showAll="0">
      <items>
        <item x="0"/>
        <item x="1"/>
        <item t="default"/>
      </items>
    </pivotField>
    <pivotField name="First Quartile" compact="0" outline="0" multipleItemSelectionAllowed="1" showAll="0">
      <items>
        <item x="0"/>
        <item x="1"/>
        <item x="2"/>
        <item t="default"/>
      </items>
    </pivotField>
    <pivotField name="Median" compact="0" outline="0" multipleItemSelectionAllowed="1" showAll="0">
      <items>
        <item x="0"/>
        <item x="1"/>
        <item t="default"/>
      </items>
    </pivotField>
    <pivotField name="Third Quartile" compact="0" outline="0" multipleItemSelectionAllowed="1" showAll="0">
      <items>
        <item x="0"/>
        <item x="1"/>
        <item t="default"/>
      </items>
    </pivotField>
    <pivotField name="Maximum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Sum of Quantity" fld="6" baseField="0"/>
  </dataFields>
</pivotTableDefinition>
</file>

<file path=xl/tables/table1.xml><?xml version="1.0" encoding="utf-8"?>
<table xmlns="http://schemas.openxmlformats.org/spreadsheetml/2006/main" ref="G3:J10" displayName="Table_1" name="Table_1" id="1">
  <tableColumns count="4">
    <tableColumn name="Spare Part Name" id="1"/>
    <tableColumn name="Current Stock" id="2"/>
    <tableColumn name="Estimated Demand of a Year" id="3"/>
    <tableColumn name="Stock Status " id="4"/>
  </tableColumns>
  <tableStyleInfo name="Inventory Management-style" showColumnStripes="0" showFirstColumn="1" showLastColumn="1" showRowStripes="1"/>
</table>
</file>

<file path=xl/tables/table2.xml><?xml version="1.0" encoding="utf-8"?>
<table xmlns="http://schemas.openxmlformats.org/spreadsheetml/2006/main" ref="A1:B3" displayName="Table_2" name="Table_2" id="2">
  <tableColumns count="2">
    <tableColumn name="Complain Type" id="1"/>
    <tableColumn name="Percentage" id="2"/>
  </tableColumns>
  <tableStyleInfo name="Customer Complaints-style" showColumnStripes="0" showFirstColumn="1" showLastColumn="1" showRowStripes="1"/>
</table>
</file>

<file path=xl/tables/table3.xml><?xml version="1.0" encoding="utf-8"?>
<table xmlns="http://schemas.openxmlformats.org/spreadsheetml/2006/main" ref="A1:B3" displayName="Table_3" name="Table_3" id="3">
  <tableColumns count="2">
    <tableColumn name="RO Brand " id="1"/>
    <tableColumn name="Sales/Services" id="2"/>
  </tableColumns>
  <tableStyleInfo name="RO Brand-style" showColumnStripes="0" showFirstColumn="1" showLastColumn="1" showRowStripes="1"/>
</table>
</file>

<file path=xl/tables/table4.xml><?xml version="1.0" encoding="utf-8"?>
<table xmlns="http://schemas.openxmlformats.org/spreadsheetml/2006/main" ref="A1:B6" displayName="Table_4" name="Table_4" id="4">
  <tableColumns count="2">
    <tableColumn name="Month" id="1"/>
    <tableColumn name="Avg Profit (₹)" id="2"/>
  </tableColumns>
  <tableStyleInfo name="Avg. Monthly Profi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B050"/>
      </a:accent1>
      <a:accent2>
        <a:srgbClr val="FFC000"/>
      </a:accent2>
      <a:accent3>
        <a:srgbClr val="FF0000"/>
      </a:accent3>
      <a:accent4>
        <a:srgbClr val="17365D"/>
      </a:accent4>
      <a:accent5>
        <a:srgbClr val="FFFF00"/>
      </a:accent5>
      <a:accent6>
        <a:srgbClr val="FE19FF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Relationship Id="rId4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29"/>
    <col customWidth="1" min="3" max="3" width="20.0"/>
    <col customWidth="1" min="4" max="4" width="31.71"/>
    <col customWidth="1" min="5" max="5" width="16.43"/>
    <col customWidth="1" min="6" max="6" width="20.14"/>
    <col customWidth="1" min="7" max="7" width="8.71"/>
    <col customWidth="1" min="8" max="9" width="16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>
        <v>45300.0</v>
      </c>
      <c r="B2" s="3" t="str">
        <f t="shared" ref="B2:B103" si="1">TEXT(A2, "MMM")</f>
        <v>Jan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v>1.0</v>
      </c>
      <c r="H2" s="4">
        <v>1767.0</v>
      </c>
      <c r="I2" s="5">
        <f>SUM(H2:H4)</f>
        <v>6249</v>
      </c>
      <c r="J2" s="4">
        <v>618.0</v>
      </c>
      <c r="K2" s="4">
        <f>MIN(J2:J103)</f>
        <v>440</v>
      </c>
      <c r="L2" s="4">
        <f>QUARTILE(J2:J103,1)</f>
        <v>680</v>
      </c>
      <c r="M2" s="4">
        <f>MEDIAN(J2:J103)</f>
        <v>940.5</v>
      </c>
      <c r="N2" s="4">
        <f>QUARTILE(J2:J103,3)</f>
        <v>1574.25</v>
      </c>
      <c r="O2" s="4">
        <f>MAX(J2:J103)</f>
        <v>8500</v>
      </c>
    </row>
    <row r="3">
      <c r="A3" s="3">
        <v>45300.0</v>
      </c>
      <c r="B3" s="3" t="str">
        <f t="shared" si="1"/>
        <v>Jan</v>
      </c>
      <c r="C3" s="4" t="s">
        <v>19</v>
      </c>
      <c r="D3" s="4" t="s">
        <v>16</v>
      </c>
      <c r="E3" s="4" t="s">
        <v>17</v>
      </c>
      <c r="F3" s="4" t="s">
        <v>18</v>
      </c>
      <c r="G3" s="4">
        <v>1.0</v>
      </c>
      <c r="H3" s="4">
        <v>2250.0</v>
      </c>
      <c r="I3" s="6"/>
      <c r="J3" s="4">
        <v>652.0</v>
      </c>
    </row>
    <row r="4">
      <c r="A4" s="3">
        <v>45315.0</v>
      </c>
      <c r="B4" s="3" t="str">
        <f t="shared" si="1"/>
        <v>Jan</v>
      </c>
      <c r="C4" s="4" t="s">
        <v>20</v>
      </c>
      <c r="D4" s="4" t="s">
        <v>21</v>
      </c>
      <c r="E4" s="4" t="s">
        <v>17</v>
      </c>
      <c r="F4" s="4" t="s">
        <v>18</v>
      </c>
      <c r="G4" s="4">
        <v>1.0</v>
      </c>
      <c r="H4" s="4">
        <v>2232.0</v>
      </c>
      <c r="I4" s="6"/>
      <c r="J4" s="4">
        <v>607.0</v>
      </c>
    </row>
    <row r="5">
      <c r="A5" s="3">
        <v>45327.0</v>
      </c>
      <c r="B5" s="3" t="str">
        <f t="shared" si="1"/>
        <v>Feb</v>
      </c>
      <c r="C5" s="4" t="s">
        <v>22</v>
      </c>
      <c r="D5" s="4" t="s">
        <v>23</v>
      </c>
      <c r="E5" s="4" t="s">
        <v>24</v>
      </c>
      <c r="F5" s="4" t="s">
        <v>25</v>
      </c>
      <c r="G5" s="4">
        <v>1.0</v>
      </c>
      <c r="H5" s="4">
        <v>1011.0</v>
      </c>
      <c r="I5" s="6">
        <f>SUM(H5:H9)</f>
        <v>13713</v>
      </c>
      <c r="J5" s="4">
        <v>507.0</v>
      </c>
    </row>
    <row r="6">
      <c r="A6" s="3">
        <v>45327.0</v>
      </c>
      <c r="B6" s="3" t="str">
        <f t="shared" si="1"/>
        <v>Feb</v>
      </c>
      <c r="C6" s="4" t="s">
        <v>22</v>
      </c>
      <c r="D6" s="4" t="s">
        <v>26</v>
      </c>
      <c r="E6" s="4" t="s">
        <v>24</v>
      </c>
      <c r="F6" s="4" t="s">
        <v>25</v>
      </c>
      <c r="G6" s="4">
        <v>1.0</v>
      </c>
      <c r="H6" s="4">
        <v>1815.0</v>
      </c>
      <c r="I6" s="6"/>
      <c r="J6" s="4">
        <v>931.0</v>
      </c>
    </row>
    <row r="7">
      <c r="A7" s="3">
        <v>45330.0</v>
      </c>
      <c r="B7" s="3" t="str">
        <f t="shared" si="1"/>
        <v>Feb</v>
      </c>
      <c r="C7" s="4" t="s">
        <v>27</v>
      </c>
      <c r="D7" s="4" t="s">
        <v>28</v>
      </c>
      <c r="E7" s="4" t="s">
        <v>17</v>
      </c>
      <c r="F7" s="4" t="s">
        <v>18</v>
      </c>
      <c r="G7" s="4">
        <v>1.0</v>
      </c>
      <c r="H7" s="4">
        <v>1952.0</v>
      </c>
      <c r="I7" s="6"/>
      <c r="J7" s="4">
        <v>653.0</v>
      </c>
    </row>
    <row r="8">
      <c r="A8" s="3">
        <v>45331.0</v>
      </c>
      <c r="B8" s="3" t="str">
        <f t="shared" si="1"/>
        <v>Feb</v>
      </c>
      <c r="C8" s="4" t="s">
        <v>22</v>
      </c>
      <c r="D8" s="4" t="s">
        <v>29</v>
      </c>
      <c r="E8" s="4" t="s">
        <v>24</v>
      </c>
      <c r="F8" s="4" t="s">
        <v>30</v>
      </c>
      <c r="G8" s="4">
        <v>1.0</v>
      </c>
      <c r="H8" s="4">
        <v>6999.0</v>
      </c>
      <c r="I8" s="6"/>
      <c r="J8" s="4">
        <v>2000.0</v>
      </c>
    </row>
    <row r="9">
      <c r="A9" s="3">
        <v>45332.0</v>
      </c>
      <c r="B9" s="3" t="str">
        <f t="shared" si="1"/>
        <v>Feb</v>
      </c>
      <c r="C9" s="4" t="s">
        <v>31</v>
      </c>
      <c r="D9" s="4" t="s">
        <v>32</v>
      </c>
      <c r="E9" s="4" t="s">
        <v>17</v>
      </c>
      <c r="F9" s="4" t="s">
        <v>18</v>
      </c>
      <c r="G9" s="4">
        <v>1.0</v>
      </c>
      <c r="H9" s="4">
        <v>1936.0</v>
      </c>
      <c r="I9" s="6"/>
      <c r="J9" s="4">
        <v>658.0</v>
      </c>
    </row>
    <row r="10">
      <c r="A10" s="3">
        <v>45356.0</v>
      </c>
      <c r="B10" s="3" t="str">
        <f t="shared" si="1"/>
        <v>Mar</v>
      </c>
      <c r="C10" s="4" t="s">
        <v>33</v>
      </c>
      <c r="D10" s="4" t="s">
        <v>34</v>
      </c>
      <c r="E10" s="4" t="s">
        <v>17</v>
      </c>
      <c r="F10" s="4" t="s">
        <v>25</v>
      </c>
      <c r="G10" s="4">
        <v>1.0</v>
      </c>
      <c r="H10" s="4">
        <v>1700.0</v>
      </c>
      <c r="I10" s="6">
        <f>SUM(H10:H11)</f>
        <v>4200</v>
      </c>
      <c r="J10" s="4">
        <v>1000.0</v>
      </c>
    </row>
    <row r="11">
      <c r="A11" s="3">
        <v>45357.0</v>
      </c>
      <c r="B11" s="3" t="str">
        <f t="shared" si="1"/>
        <v>Mar</v>
      </c>
      <c r="C11" s="4" t="s">
        <v>35</v>
      </c>
      <c r="D11" s="4" t="s">
        <v>36</v>
      </c>
      <c r="E11" s="4" t="s">
        <v>24</v>
      </c>
      <c r="F11" s="4" t="s">
        <v>18</v>
      </c>
      <c r="G11" s="4">
        <v>1.0</v>
      </c>
      <c r="H11" s="4">
        <v>2500.0</v>
      </c>
      <c r="I11" s="6"/>
      <c r="J11" s="4">
        <v>1500.0</v>
      </c>
    </row>
    <row r="12">
      <c r="A12" s="3">
        <v>45387.0</v>
      </c>
      <c r="B12" s="3" t="str">
        <f t="shared" si="1"/>
        <v>Apr</v>
      </c>
      <c r="C12" s="4" t="s">
        <v>37</v>
      </c>
      <c r="D12" s="4" t="s">
        <v>38</v>
      </c>
      <c r="E12" s="4" t="s">
        <v>17</v>
      </c>
      <c r="F12" s="4" t="s">
        <v>18</v>
      </c>
      <c r="G12" s="4">
        <v>1.0</v>
      </c>
      <c r="H12" s="4">
        <v>2045.0</v>
      </c>
      <c r="I12" s="6">
        <f>SUM(H12:H19)</f>
        <v>41793</v>
      </c>
      <c r="J12" s="4">
        <v>1500.0</v>
      </c>
    </row>
    <row r="13">
      <c r="A13" s="3">
        <v>45387.0</v>
      </c>
      <c r="B13" s="3" t="str">
        <f t="shared" si="1"/>
        <v>Apr</v>
      </c>
      <c r="C13" s="4" t="s">
        <v>39</v>
      </c>
      <c r="D13" s="4" t="s">
        <v>40</v>
      </c>
      <c r="E13" s="4" t="s">
        <v>17</v>
      </c>
      <c r="F13" s="4" t="s">
        <v>30</v>
      </c>
      <c r="G13" s="4">
        <v>1.0</v>
      </c>
      <c r="H13" s="4">
        <v>5999.0</v>
      </c>
      <c r="I13" s="6"/>
      <c r="J13" s="4">
        <v>1499.0</v>
      </c>
    </row>
    <row r="14">
      <c r="A14" s="3">
        <v>45387.0</v>
      </c>
      <c r="B14" s="3" t="str">
        <f t="shared" si="1"/>
        <v>Apr</v>
      </c>
      <c r="C14" s="4" t="s">
        <v>41</v>
      </c>
      <c r="D14" s="4" t="s">
        <v>42</v>
      </c>
      <c r="E14" s="4" t="s">
        <v>24</v>
      </c>
      <c r="F14" s="4" t="s">
        <v>30</v>
      </c>
      <c r="G14" s="4">
        <v>1.0</v>
      </c>
      <c r="H14" s="4">
        <v>6500.0</v>
      </c>
      <c r="I14" s="6"/>
      <c r="J14" s="4">
        <v>1499.0</v>
      </c>
    </row>
    <row r="15">
      <c r="A15" s="3">
        <v>45387.0</v>
      </c>
      <c r="B15" s="3" t="str">
        <f t="shared" si="1"/>
        <v>Apr</v>
      </c>
      <c r="C15" s="4" t="s">
        <v>43</v>
      </c>
      <c r="D15" s="4" t="s">
        <v>44</v>
      </c>
      <c r="E15" s="4" t="s">
        <v>24</v>
      </c>
      <c r="F15" s="4" t="s">
        <v>30</v>
      </c>
      <c r="G15" s="4">
        <v>1.0</v>
      </c>
      <c r="H15" s="4">
        <v>8400.0</v>
      </c>
      <c r="I15" s="6"/>
      <c r="J15" s="4">
        <v>1799.0</v>
      </c>
      <c r="L15" s="4">
        <f>SUM(I2:I103)</f>
        <v>381291</v>
      </c>
    </row>
    <row r="16">
      <c r="A16" s="3">
        <v>45392.0</v>
      </c>
      <c r="B16" s="3" t="str">
        <f t="shared" si="1"/>
        <v>Apr</v>
      </c>
      <c r="C16" s="4" t="s">
        <v>45</v>
      </c>
      <c r="D16" s="4" t="s">
        <v>46</v>
      </c>
      <c r="E16" s="4" t="s">
        <v>24</v>
      </c>
      <c r="F16" s="4" t="s">
        <v>25</v>
      </c>
      <c r="G16" s="4">
        <v>1.0</v>
      </c>
      <c r="H16" s="4">
        <v>1201.0</v>
      </c>
      <c r="I16" s="6"/>
      <c r="J16" s="4">
        <v>791.0</v>
      </c>
    </row>
    <row r="17">
      <c r="A17" s="3">
        <v>45392.0</v>
      </c>
      <c r="B17" s="3" t="str">
        <f t="shared" si="1"/>
        <v>Apr</v>
      </c>
      <c r="C17" s="4" t="s">
        <v>47</v>
      </c>
      <c r="D17" s="4" t="s">
        <v>48</v>
      </c>
      <c r="E17" s="4" t="s">
        <v>24</v>
      </c>
      <c r="F17" s="4" t="s">
        <v>30</v>
      </c>
      <c r="G17" s="4">
        <v>1.0</v>
      </c>
      <c r="H17" s="4">
        <v>7999.0</v>
      </c>
      <c r="I17" s="6"/>
      <c r="J17" s="4">
        <v>1500.0</v>
      </c>
    </row>
    <row r="18">
      <c r="A18" s="3">
        <v>45392.0</v>
      </c>
      <c r="B18" s="3" t="str">
        <f t="shared" si="1"/>
        <v>Apr</v>
      </c>
      <c r="C18" s="4" t="s">
        <v>49</v>
      </c>
      <c r="D18" s="4" t="s">
        <v>50</v>
      </c>
      <c r="E18" s="4" t="s">
        <v>24</v>
      </c>
      <c r="F18" s="4" t="s">
        <v>30</v>
      </c>
      <c r="G18" s="4">
        <v>1.0</v>
      </c>
      <c r="H18" s="4">
        <v>8400.0</v>
      </c>
      <c r="I18" s="6"/>
      <c r="J18" s="4">
        <v>1799.0</v>
      </c>
    </row>
    <row r="19">
      <c r="A19" s="3">
        <v>45400.0</v>
      </c>
      <c r="B19" s="3" t="str">
        <f t="shared" si="1"/>
        <v>Apr</v>
      </c>
      <c r="C19" s="4" t="s">
        <v>22</v>
      </c>
      <c r="D19" s="4" t="s">
        <v>51</v>
      </c>
      <c r="E19" s="4" t="s">
        <v>24</v>
      </c>
      <c r="F19" s="4" t="s">
        <v>25</v>
      </c>
      <c r="G19" s="4">
        <v>1.0</v>
      </c>
      <c r="H19" s="4">
        <v>1249.0</v>
      </c>
      <c r="I19" s="6"/>
      <c r="J19" s="4">
        <v>553.0</v>
      </c>
    </row>
    <row r="20">
      <c r="A20" s="3">
        <v>45417.0</v>
      </c>
      <c r="B20" s="3" t="str">
        <f t="shared" si="1"/>
        <v>May</v>
      </c>
      <c r="C20" s="4" t="s">
        <v>52</v>
      </c>
      <c r="D20" s="4" t="s">
        <v>53</v>
      </c>
      <c r="E20" s="4" t="s">
        <v>17</v>
      </c>
      <c r="F20" s="4" t="s">
        <v>30</v>
      </c>
      <c r="G20" s="4">
        <v>1.0</v>
      </c>
      <c r="H20" s="4">
        <v>6499.0</v>
      </c>
      <c r="I20" s="6">
        <f>SUM(H20:H30)</f>
        <v>81743</v>
      </c>
      <c r="J20" s="4">
        <v>1699.0</v>
      </c>
    </row>
    <row r="21" ht="15.75" customHeight="1">
      <c r="A21" s="3">
        <v>45418.0</v>
      </c>
      <c r="B21" s="3" t="str">
        <f t="shared" si="1"/>
        <v>May</v>
      </c>
      <c r="C21" s="4" t="s">
        <v>54</v>
      </c>
      <c r="D21" s="4" t="s">
        <v>55</v>
      </c>
      <c r="E21" s="4" t="s">
        <v>24</v>
      </c>
      <c r="F21" s="4" t="s">
        <v>30</v>
      </c>
      <c r="G21" s="4">
        <v>1.0</v>
      </c>
      <c r="H21" s="4">
        <v>7499.0</v>
      </c>
      <c r="I21" s="6"/>
      <c r="J21" s="4">
        <v>1599.0</v>
      </c>
    </row>
    <row r="22" ht="15.75" customHeight="1">
      <c r="A22" s="3">
        <v>45419.0</v>
      </c>
      <c r="B22" s="3" t="str">
        <f t="shared" si="1"/>
        <v>May</v>
      </c>
      <c r="C22" s="4" t="s">
        <v>56</v>
      </c>
      <c r="D22" s="4" t="s">
        <v>57</v>
      </c>
      <c r="E22" s="4" t="s">
        <v>24</v>
      </c>
      <c r="F22" s="4" t="s">
        <v>30</v>
      </c>
      <c r="G22" s="4">
        <v>1.0</v>
      </c>
      <c r="H22" s="4">
        <v>6499.0</v>
      </c>
      <c r="I22" s="6"/>
      <c r="J22" s="4">
        <v>1700.0</v>
      </c>
    </row>
    <row r="23" ht="15.75" customHeight="1">
      <c r="A23" s="3">
        <v>45421.0</v>
      </c>
      <c r="B23" s="3" t="str">
        <f t="shared" si="1"/>
        <v>May</v>
      </c>
      <c r="C23" s="4" t="s">
        <v>58</v>
      </c>
      <c r="D23" s="4" t="s">
        <v>59</v>
      </c>
      <c r="E23" s="4" t="s">
        <v>17</v>
      </c>
      <c r="F23" s="4" t="s">
        <v>25</v>
      </c>
      <c r="G23" s="4">
        <v>1.0</v>
      </c>
      <c r="H23" s="4">
        <v>1000.0</v>
      </c>
      <c r="I23" s="6"/>
      <c r="J23" s="4">
        <v>593.0</v>
      </c>
    </row>
    <row r="24" ht="15.75" customHeight="1">
      <c r="A24" s="3">
        <v>45421.0</v>
      </c>
      <c r="B24" s="3" t="str">
        <f t="shared" si="1"/>
        <v>May</v>
      </c>
      <c r="C24" s="4" t="s">
        <v>60</v>
      </c>
      <c r="D24" s="4" t="s">
        <v>61</v>
      </c>
      <c r="E24" s="4" t="s">
        <v>17</v>
      </c>
      <c r="F24" s="4" t="s">
        <v>18</v>
      </c>
      <c r="G24" s="4">
        <v>1.0</v>
      </c>
      <c r="H24" s="4">
        <v>1244.0</v>
      </c>
      <c r="I24" s="6"/>
      <c r="J24" s="4">
        <v>661.0</v>
      </c>
    </row>
    <row r="25" ht="15.75" customHeight="1">
      <c r="A25" s="3">
        <v>45425.0</v>
      </c>
      <c r="B25" s="3" t="str">
        <f t="shared" si="1"/>
        <v>May</v>
      </c>
      <c r="C25" s="4" t="s">
        <v>22</v>
      </c>
      <c r="D25" s="4" t="s">
        <v>62</v>
      </c>
      <c r="E25" s="4" t="s">
        <v>24</v>
      </c>
      <c r="F25" s="4" t="s">
        <v>25</v>
      </c>
      <c r="G25" s="4">
        <v>1.0</v>
      </c>
      <c r="H25" s="4">
        <v>1004.0</v>
      </c>
      <c r="I25" s="6"/>
      <c r="J25" s="4">
        <v>927.0</v>
      </c>
    </row>
    <row r="26" ht="15.75" customHeight="1">
      <c r="A26" s="3">
        <v>45428.0</v>
      </c>
      <c r="B26" s="3" t="str">
        <f t="shared" si="1"/>
        <v>May</v>
      </c>
      <c r="C26" s="4" t="s">
        <v>22</v>
      </c>
      <c r="D26" s="4" t="s">
        <v>63</v>
      </c>
      <c r="E26" s="4" t="s">
        <v>24</v>
      </c>
      <c r="F26" s="4" t="s">
        <v>30</v>
      </c>
      <c r="G26" s="4">
        <v>1.0</v>
      </c>
      <c r="H26" s="4">
        <v>6000.0</v>
      </c>
      <c r="I26" s="6"/>
      <c r="J26" s="4">
        <v>1799.0</v>
      </c>
    </row>
    <row r="27" ht="15.75" customHeight="1">
      <c r="A27" s="3">
        <v>45429.0</v>
      </c>
      <c r="B27" s="3" t="str">
        <f t="shared" si="1"/>
        <v>May</v>
      </c>
      <c r="C27" s="4" t="s">
        <v>64</v>
      </c>
      <c r="D27" s="4" t="s">
        <v>65</v>
      </c>
      <c r="E27" s="4" t="s">
        <v>17</v>
      </c>
      <c r="F27" s="4" t="s">
        <v>30</v>
      </c>
      <c r="G27" s="4">
        <v>1.0</v>
      </c>
      <c r="H27" s="4">
        <v>7500.0</v>
      </c>
      <c r="I27" s="6"/>
      <c r="J27" s="4">
        <v>1499.0</v>
      </c>
    </row>
    <row r="28" ht="15.75" customHeight="1">
      <c r="A28" s="3">
        <v>45429.0</v>
      </c>
      <c r="B28" s="3" t="str">
        <f t="shared" si="1"/>
        <v>May</v>
      </c>
      <c r="C28" s="4" t="s">
        <v>66</v>
      </c>
      <c r="D28" s="4" t="s">
        <v>67</v>
      </c>
      <c r="E28" s="4" t="s">
        <v>17</v>
      </c>
      <c r="F28" s="4" t="s">
        <v>30</v>
      </c>
      <c r="G28" s="4">
        <v>1.0</v>
      </c>
      <c r="H28" s="4">
        <v>7999.0</v>
      </c>
      <c r="I28" s="6"/>
      <c r="J28" s="4">
        <v>1499.0</v>
      </c>
    </row>
    <row r="29" ht="15.75" customHeight="1">
      <c r="A29" s="3">
        <v>45431.0</v>
      </c>
      <c r="B29" s="3" t="str">
        <f t="shared" si="1"/>
        <v>May</v>
      </c>
      <c r="C29" s="4" t="s">
        <v>68</v>
      </c>
      <c r="D29" s="4" t="s">
        <v>69</v>
      </c>
      <c r="E29" s="4" t="s">
        <v>17</v>
      </c>
      <c r="F29" s="4" t="s">
        <v>30</v>
      </c>
      <c r="G29" s="4">
        <v>5.0</v>
      </c>
      <c r="H29" s="7">
        <v>30000.0</v>
      </c>
      <c r="I29" s="6"/>
      <c r="J29" s="4">
        <v>8500.0</v>
      </c>
    </row>
    <row r="30" ht="15.75" customHeight="1">
      <c r="A30" s="3">
        <v>45437.0</v>
      </c>
      <c r="B30" s="3" t="str">
        <f t="shared" si="1"/>
        <v>May</v>
      </c>
      <c r="C30" s="4" t="s">
        <v>70</v>
      </c>
      <c r="D30" s="4" t="s">
        <v>71</v>
      </c>
      <c r="E30" s="4" t="s">
        <v>24</v>
      </c>
      <c r="F30" s="4" t="s">
        <v>30</v>
      </c>
      <c r="G30" s="4">
        <v>1.0</v>
      </c>
      <c r="H30" s="4">
        <v>6499.0</v>
      </c>
      <c r="I30" s="6"/>
      <c r="J30" s="4">
        <v>1799.0</v>
      </c>
    </row>
    <row r="31" ht="15.75" customHeight="1">
      <c r="A31" s="3">
        <v>45448.0</v>
      </c>
      <c r="B31" s="3" t="str">
        <f t="shared" si="1"/>
        <v>Jun</v>
      </c>
      <c r="C31" s="4" t="s">
        <v>72</v>
      </c>
      <c r="D31" s="4" t="s">
        <v>73</v>
      </c>
      <c r="E31" s="4" t="s">
        <v>17</v>
      </c>
      <c r="F31" s="4" t="s">
        <v>25</v>
      </c>
      <c r="G31" s="4">
        <v>1.0</v>
      </c>
      <c r="H31" s="4">
        <v>1826.0</v>
      </c>
      <c r="I31" s="6">
        <f>SUM(H31:H43)</f>
        <v>49866</v>
      </c>
      <c r="J31" s="4">
        <v>954.0</v>
      </c>
    </row>
    <row r="32" ht="15.75" customHeight="1">
      <c r="A32" s="3">
        <v>45452.0</v>
      </c>
      <c r="B32" s="3" t="str">
        <f t="shared" si="1"/>
        <v>Jun</v>
      </c>
      <c r="C32" s="4" t="s">
        <v>74</v>
      </c>
      <c r="D32" s="4" t="s">
        <v>75</v>
      </c>
      <c r="E32" s="4" t="s">
        <v>17</v>
      </c>
      <c r="F32" s="4" t="s">
        <v>25</v>
      </c>
      <c r="G32" s="4">
        <v>1.0</v>
      </c>
      <c r="H32" s="4">
        <v>1150.0</v>
      </c>
      <c r="I32" s="6"/>
      <c r="J32" s="4">
        <v>670.0</v>
      </c>
    </row>
    <row r="33" ht="15.75" customHeight="1">
      <c r="A33" s="3">
        <v>45452.0</v>
      </c>
      <c r="B33" s="3" t="str">
        <f t="shared" si="1"/>
        <v>Jun</v>
      </c>
      <c r="C33" s="4" t="s">
        <v>76</v>
      </c>
      <c r="D33" s="4" t="s">
        <v>77</v>
      </c>
      <c r="E33" s="4" t="s">
        <v>17</v>
      </c>
      <c r="F33" s="4" t="s">
        <v>18</v>
      </c>
      <c r="G33" s="4">
        <v>1.0</v>
      </c>
      <c r="H33" s="4">
        <v>1845.0</v>
      </c>
      <c r="I33" s="6"/>
      <c r="J33" s="4">
        <v>631.0</v>
      </c>
    </row>
    <row r="34" ht="15.75" customHeight="1">
      <c r="A34" s="3">
        <v>45452.0</v>
      </c>
      <c r="B34" s="3" t="str">
        <f t="shared" si="1"/>
        <v>Jun</v>
      </c>
      <c r="C34" s="4" t="s">
        <v>78</v>
      </c>
      <c r="D34" s="4" t="s">
        <v>79</v>
      </c>
      <c r="E34" s="4" t="s">
        <v>24</v>
      </c>
      <c r="F34" s="4" t="s">
        <v>25</v>
      </c>
      <c r="G34" s="4">
        <v>2.0</v>
      </c>
      <c r="H34" s="4">
        <v>1946.0</v>
      </c>
      <c r="I34" s="6"/>
      <c r="J34" s="4">
        <v>1070.0</v>
      </c>
    </row>
    <row r="35" ht="15.75" customHeight="1">
      <c r="A35" s="3">
        <v>45452.0</v>
      </c>
      <c r="B35" s="3" t="str">
        <f t="shared" si="1"/>
        <v>Jun</v>
      </c>
      <c r="C35" s="4" t="s">
        <v>80</v>
      </c>
      <c r="D35" s="4" t="s">
        <v>81</v>
      </c>
      <c r="E35" s="4" t="s">
        <v>17</v>
      </c>
      <c r="F35" s="4" t="s">
        <v>30</v>
      </c>
      <c r="G35" s="4">
        <v>1.0</v>
      </c>
      <c r="H35" s="4">
        <v>6500.0</v>
      </c>
      <c r="I35" s="6"/>
      <c r="J35" s="4">
        <v>1499.0</v>
      </c>
    </row>
    <row r="36" ht="15.75" customHeight="1">
      <c r="A36" s="3">
        <v>45452.0</v>
      </c>
      <c r="B36" s="3" t="str">
        <f t="shared" si="1"/>
        <v>Jun</v>
      </c>
      <c r="C36" s="4" t="s">
        <v>80</v>
      </c>
      <c r="D36" s="4" t="s">
        <v>82</v>
      </c>
      <c r="E36" s="4" t="s">
        <v>17</v>
      </c>
      <c r="F36" s="4" t="s">
        <v>30</v>
      </c>
      <c r="G36" s="4">
        <v>1.0</v>
      </c>
      <c r="H36" s="4">
        <v>8000.0</v>
      </c>
      <c r="I36" s="6"/>
      <c r="J36" s="4">
        <v>1899.0</v>
      </c>
    </row>
    <row r="37" ht="15.75" customHeight="1">
      <c r="A37" s="3">
        <v>45455.0</v>
      </c>
      <c r="B37" s="3" t="str">
        <f t="shared" si="1"/>
        <v>Jun</v>
      </c>
      <c r="C37" s="4" t="s">
        <v>83</v>
      </c>
      <c r="D37" s="4" t="s">
        <v>84</v>
      </c>
      <c r="E37" s="4" t="s">
        <v>17</v>
      </c>
      <c r="F37" s="4" t="s">
        <v>25</v>
      </c>
      <c r="G37" s="4">
        <v>3.0</v>
      </c>
      <c r="H37" s="4">
        <v>1973.0</v>
      </c>
      <c r="I37" s="6"/>
      <c r="J37" s="4">
        <v>1100.0</v>
      </c>
    </row>
    <row r="38" ht="15.75" customHeight="1">
      <c r="A38" s="3">
        <v>45455.0</v>
      </c>
      <c r="B38" s="3" t="str">
        <f t="shared" si="1"/>
        <v>Jun</v>
      </c>
      <c r="C38" s="4" t="s">
        <v>22</v>
      </c>
      <c r="D38" s="4" t="s">
        <v>85</v>
      </c>
      <c r="E38" s="4" t="s">
        <v>24</v>
      </c>
      <c r="F38" s="4" t="s">
        <v>30</v>
      </c>
      <c r="G38" s="4">
        <v>1.0</v>
      </c>
      <c r="H38" s="4">
        <v>7500.0</v>
      </c>
      <c r="I38" s="6"/>
      <c r="J38" s="4">
        <v>1599.0</v>
      </c>
    </row>
    <row r="39" ht="15.75" customHeight="1">
      <c r="A39" s="3">
        <v>45458.0</v>
      </c>
      <c r="B39" s="3" t="str">
        <f t="shared" si="1"/>
        <v>Jun</v>
      </c>
      <c r="C39" s="4" t="s">
        <v>86</v>
      </c>
      <c r="D39" s="4" t="s">
        <v>87</v>
      </c>
      <c r="E39" s="4" t="s">
        <v>17</v>
      </c>
      <c r="F39" s="4" t="s">
        <v>18</v>
      </c>
      <c r="G39" s="4">
        <v>1.0</v>
      </c>
      <c r="H39" s="4">
        <v>2400.0</v>
      </c>
      <c r="I39" s="6"/>
      <c r="J39" s="4">
        <v>1800.0</v>
      </c>
    </row>
    <row r="40" ht="15.75" customHeight="1">
      <c r="A40" s="3">
        <v>45458.0</v>
      </c>
      <c r="B40" s="3" t="str">
        <f t="shared" si="1"/>
        <v>Jun</v>
      </c>
      <c r="C40" s="4" t="s">
        <v>88</v>
      </c>
      <c r="D40" s="4" t="s">
        <v>89</v>
      </c>
      <c r="E40" s="4" t="s">
        <v>17</v>
      </c>
      <c r="F40" s="4" t="s">
        <v>30</v>
      </c>
      <c r="G40" s="4">
        <v>1.0</v>
      </c>
      <c r="H40" s="4">
        <v>6500.0</v>
      </c>
      <c r="I40" s="6"/>
      <c r="J40" s="4">
        <v>1499.0</v>
      </c>
    </row>
    <row r="41" ht="15.75" customHeight="1">
      <c r="A41" s="3">
        <v>45459.0</v>
      </c>
      <c r="B41" s="3" t="str">
        <f t="shared" si="1"/>
        <v>Jun</v>
      </c>
      <c r="C41" s="4" t="s">
        <v>22</v>
      </c>
      <c r="D41" s="4" t="s">
        <v>90</v>
      </c>
      <c r="E41" s="4" t="s">
        <v>17</v>
      </c>
      <c r="F41" s="4" t="s">
        <v>18</v>
      </c>
      <c r="G41" s="4">
        <v>2.0</v>
      </c>
      <c r="H41" s="4">
        <v>3000.0</v>
      </c>
      <c r="I41" s="6"/>
      <c r="J41" s="4">
        <v>1200.0</v>
      </c>
    </row>
    <row r="42" ht="15.75" customHeight="1">
      <c r="A42" s="3">
        <v>45467.0</v>
      </c>
      <c r="B42" s="3" t="str">
        <f t="shared" si="1"/>
        <v>Jun</v>
      </c>
      <c r="C42" s="4" t="s">
        <v>91</v>
      </c>
      <c r="D42" s="4" t="s">
        <v>92</v>
      </c>
      <c r="E42" s="4" t="s">
        <v>17</v>
      </c>
      <c r="F42" s="4" t="s">
        <v>30</v>
      </c>
      <c r="G42" s="4">
        <v>1.0</v>
      </c>
      <c r="H42" s="4">
        <v>5900.0</v>
      </c>
      <c r="I42" s="6"/>
      <c r="J42" s="4">
        <v>1499.0</v>
      </c>
    </row>
    <row r="43" ht="15.75" customHeight="1">
      <c r="A43" s="3">
        <v>45471.0</v>
      </c>
      <c r="B43" s="3" t="str">
        <f t="shared" si="1"/>
        <v>Jun</v>
      </c>
      <c r="C43" s="4" t="s">
        <v>93</v>
      </c>
      <c r="D43" s="4" t="s">
        <v>94</v>
      </c>
      <c r="E43" s="4" t="s">
        <v>17</v>
      </c>
      <c r="F43" s="4" t="s">
        <v>18</v>
      </c>
      <c r="G43" s="4">
        <v>1.0</v>
      </c>
      <c r="H43" s="4">
        <v>1326.0</v>
      </c>
      <c r="I43" s="6"/>
      <c r="J43" s="4">
        <v>623.0</v>
      </c>
    </row>
    <row r="44" ht="15.75" customHeight="1">
      <c r="A44" s="3">
        <v>45474.0</v>
      </c>
      <c r="B44" s="3" t="str">
        <f t="shared" si="1"/>
        <v>Jul</v>
      </c>
      <c r="C44" s="4" t="s">
        <v>95</v>
      </c>
      <c r="D44" s="4" t="s">
        <v>96</v>
      </c>
      <c r="E44" s="4" t="s">
        <v>24</v>
      </c>
      <c r="F44" s="4" t="s">
        <v>18</v>
      </c>
      <c r="G44" s="4">
        <v>1.0</v>
      </c>
      <c r="H44" s="4">
        <v>1328.0</v>
      </c>
      <c r="I44" s="6">
        <f>SUM(H44:H58)</f>
        <v>31983</v>
      </c>
      <c r="J44" s="4">
        <v>674.0</v>
      </c>
    </row>
    <row r="45" ht="15.75" customHeight="1">
      <c r="A45" s="3">
        <v>45474.0</v>
      </c>
      <c r="B45" s="3" t="str">
        <f t="shared" si="1"/>
        <v>Jul</v>
      </c>
      <c r="C45" s="4" t="s">
        <v>95</v>
      </c>
      <c r="D45" s="4" t="s">
        <v>97</v>
      </c>
      <c r="E45" s="4" t="s">
        <v>17</v>
      </c>
      <c r="F45" s="4" t="s">
        <v>30</v>
      </c>
      <c r="G45" s="4">
        <v>1.0</v>
      </c>
      <c r="H45" s="4">
        <v>8000.0</v>
      </c>
      <c r="I45" s="6"/>
      <c r="J45" s="4">
        <v>1499.0</v>
      </c>
    </row>
    <row r="46" ht="15.75" customHeight="1">
      <c r="A46" s="3">
        <v>45478.0</v>
      </c>
      <c r="B46" s="3" t="str">
        <f t="shared" si="1"/>
        <v>Jul</v>
      </c>
      <c r="C46" s="4" t="s">
        <v>98</v>
      </c>
      <c r="D46" s="4" t="s">
        <v>99</v>
      </c>
      <c r="E46" s="4" t="s">
        <v>17</v>
      </c>
      <c r="F46" s="4" t="s">
        <v>18</v>
      </c>
      <c r="G46" s="4">
        <v>1.0</v>
      </c>
      <c r="H46" s="4">
        <v>1814.0</v>
      </c>
      <c r="I46" s="6"/>
      <c r="J46" s="4">
        <v>662.0</v>
      </c>
    </row>
    <row r="47" ht="15.75" customHeight="1">
      <c r="A47" s="3">
        <v>45480.0</v>
      </c>
      <c r="B47" s="3" t="str">
        <f t="shared" si="1"/>
        <v>Jul</v>
      </c>
      <c r="C47" s="4" t="s">
        <v>100</v>
      </c>
      <c r="D47" s="4" t="s">
        <v>101</v>
      </c>
      <c r="E47" s="4" t="s">
        <v>24</v>
      </c>
      <c r="F47" s="4" t="s">
        <v>25</v>
      </c>
      <c r="G47" s="4">
        <v>1.0</v>
      </c>
      <c r="H47" s="4">
        <v>1664.0</v>
      </c>
      <c r="I47" s="6"/>
      <c r="J47" s="4">
        <v>742.0</v>
      </c>
    </row>
    <row r="48" ht="15.75" customHeight="1">
      <c r="A48" s="3">
        <v>45482.0</v>
      </c>
      <c r="B48" s="3" t="str">
        <f t="shared" si="1"/>
        <v>Jul</v>
      </c>
      <c r="C48" s="4" t="s">
        <v>102</v>
      </c>
      <c r="D48" s="4" t="s">
        <v>103</v>
      </c>
      <c r="E48" s="4" t="s">
        <v>17</v>
      </c>
      <c r="F48" s="4" t="s">
        <v>25</v>
      </c>
      <c r="G48" s="4">
        <v>1.0</v>
      </c>
      <c r="H48" s="4">
        <v>541.0</v>
      </c>
      <c r="I48" s="6"/>
      <c r="J48" s="4">
        <v>774.0</v>
      </c>
    </row>
    <row r="49" ht="15.75" customHeight="1">
      <c r="A49" s="3">
        <v>45482.0</v>
      </c>
      <c r="B49" s="3" t="str">
        <f t="shared" si="1"/>
        <v>Jul</v>
      </c>
      <c r="C49" s="4" t="s">
        <v>104</v>
      </c>
      <c r="D49" s="4" t="s">
        <v>105</v>
      </c>
      <c r="E49" s="4" t="s">
        <v>24</v>
      </c>
      <c r="F49" s="4" t="s">
        <v>25</v>
      </c>
      <c r="G49" s="4">
        <v>1.0</v>
      </c>
      <c r="H49" s="4">
        <v>1001.0</v>
      </c>
      <c r="I49" s="6"/>
      <c r="J49" s="4">
        <v>823.0</v>
      </c>
    </row>
    <row r="50" ht="15.75" customHeight="1">
      <c r="A50" s="3">
        <v>45482.0</v>
      </c>
      <c r="B50" s="3" t="str">
        <f t="shared" si="1"/>
        <v>Jul</v>
      </c>
      <c r="C50" s="4" t="s">
        <v>106</v>
      </c>
      <c r="D50" s="4" t="s">
        <v>107</v>
      </c>
      <c r="E50" s="4" t="s">
        <v>17</v>
      </c>
      <c r="F50" s="4" t="s">
        <v>25</v>
      </c>
      <c r="G50" s="4">
        <v>1.0</v>
      </c>
      <c r="H50" s="4">
        <v>1889.0</v>
      </c>
      <c r="I50" s="6"/>
      <c r="J50" s="4">
        <v>729.0</v>
      </c>
    </row>
    <row r="51" ht="15.75" customHeight="1">
      <c r="A51" s="3">
        <v>45482.0</v>
      </c>
      <c r="B51" s="3" t="str">
        <f t="shared" si="1"/>
        <v>Jul</v>
      </c>
      <c r="C51" s="4" t="s">
        <v>106</v>
      </c>
      <c r="D51" s="4" t="s">
        <v>107</v>
      </c>
      <c r="E51" s="4" t="s">
        <v>17</v>
      </c>
      <c r="F51" s="4" t="s">
        <v>18</v>
      </c>
      <c r="G51" s="4">
        <v>1.0</v>
      </c>
      <c r="H51" s="4">
        <v>2006.0</v>
      </c>
      <c r="I51" s="6"/>
      <c r="J51" s="4">
        <v>1480.0</v>
      </c>
    </row>
    <row r="52" ht="15.75" customHeight="1">
      <c r="A52" s="3">
        <v>45484.0</v>
      </c>
      <c r="B52" s="3" t="str">
        <f t="shared" si="1"/>
        <v>Jul</v>
      </c>
      <c r="C52" s="4" t="s">
        <v>108</v>
      </c>
      <c r="D52" s="4" t="s">
        <v>109</v>
      </c>
      <c r="E52" s="4" t="s">
        <v>24</v>
      </c>
      <c r="F52" s="4" t="s">
        <v>25</v>
      </c>
      <c r="G52" s="4">
        <v>1.0</v>
      </c>
      <c r="H52" s="4">
        <v>1132.0</v>
      </c>
      <c r="I52" s="6"/>
      <c r="J52" s="4">
        <v>605.0</v>
      </c>
    </row>
    <row r="53" ht="15.75" customHeight="1">
      <c r="A53" s="3">
        <v>45485.0</v>
      </c>
      <c r="B53" s="3" t="str">
        <f t="shared" si="1"/>
        <v>Jul</v>
      </c>
      <c r="C53" s="4" t="s">
        <v>22</v>
      </c>
      <c r="D53" s="4" t="s">
        <v>110</v>
      </c>
      <c r="E53" s="4" t="s">
        <v>24</v>
      </c>
      <c r="F53" s="4" t="s">
        <v>25</v>
      </c>
      <c r="G53" s="4">
        <v>1.0</v>
      </c>
      <c r="H53" s="4">
        <v>1368.0</v>
      </c>
      <c r="I53" s="6"/>
      <c r="J53" s="4">
        <v>772.0</v>
      </c>
    </row>
    <row r="54" ht="15.75" customHeight="1">
      <c r="A54" s="3">
        <v>45486.0</v>
      </c>
      <c r="B54" s="3" t="str">
        <f t="shared" si="1"/>
        <v>Jul</v>
      </c>
      <c r="C54" s="4" t="s">
        <v>22</v>
      </c>
      <c r="D54" s="4" t="s">
        <v>111</v>
      </c>
      <c r="E54" s="4" t="s">
        <v>24</v>
      </c>
      <c r="F54" s="4" t="s">
        <v>25</v>
      </c>
      <c r="G54" s="4">
        <v>1.0</v>
      </c>
      <c r="H54" s="4">
        <v>623.0</v>
      </c>
      <c r="I54" s="6"/>
      <c r="J54" s="4">
        <v>736.0</v>
      </c>
    </row>
    <row r="55" ht="15.75" customHeight="1">
      <c r="A55" s="3">
        <v>45488.0</v>
      </c>
      <c r="B55" s="3" t="str">
        <f t="shared" si="1"/>
        <v>Jul</v>
      </c>
      <c r="C55" s="4" t="s">
        <v>22</v>
      </c>
      <c r="D55" s="4" t="s">
        <v>112</v>
      </c>
      <c r="E55" s="4" t="s">
        <v>24</v>
      </c>
      <c r="F55" s="4" t="s">
        <v>18</v>
      </c>
      <c r="G55" s="4">
        <v>1.0</v>
      </c>
      <c r="H55" s="4">
        <v>2027.0</v>
      </c>
      <c r="I55" s="6"/>
      <c r="J55" s="4">
        <v>1500.0</v>
      </c>
    </row>
    <row r="56" ht="15.75" customHeight="1">
      <c r="A56" s="3">
        <v>45489.0</v>
      </c>
      <c r="B56" s="3" t="str">
        <f t="shared" si="1"/>
        <v>Jul</v>
      </c>
      <c r="C56" s="4" t="s">
        <v>22</v>
      </c>
      <c r="D56" s="4" t="s">
        <v>113</v>
      </c>
      <c r="E56" s="4" t="s">
        <v>24</v>
      </c>
      <c r="F56" s="4" t="s">
        <v>30</v>
      </c>
      <c r="G56" s="4">
        <v>1.0</v>
      </c>
      <c r="H56" s="4">
        <v>6000.0</v>
      </c>
      <c r="I56" s="6"/>
      <c r="J56" s="4">
        <v>1799.0</v>
      </c>
    </row>
    <row r="57" ht="15.75" customHeight="1">
      <c r="A57" s="3">
        <v>45491.0</v>
      </c>
      <c r="B57" s="3" t="str">
        <f t="shared" si="1"/>
        <v>Jul</v>
      </c>
      <c r="C57" s="4" t="s">
        <v>114</v>
      </c>
      <c r="D57" s="4" t="s">
        <v>115</v>
      </c>
      <c r="E57" s="4" t="s">
        <v>17</v>
      </c>
      <c r="F57" s="4" t="s">
        <v>25</v>
      </c>
      <c r="G57" s="4">
        <v>1.0</v>
      </c>
      <c r="H57" s="4">
        <v>1527.0</v>
      </c>
      <c r="I57" s="6"/>
      <c r="J57" s="4">
        <v>673.0</v>
      </c>
    </row>
    <row r="58" ht="15.75" customHeight="1">
      <c r="A58" s="3">
        <v>45500.0</v>
      </c>
      <c r="B58" s="3" t="str">
        <f t="shared" si="1"/>
        <v>Jul</v>
      </c>
      <c r="C58" s="4" t="s">
        <v>116</v>
      </c>
      <c r="D58" s="4" t="s">
        <v>117</v>
      </c>
      <c r="E58" s="4" t="s">
        <v>17</v>
      </c>
      <c r="F58" s="4" t="s">
        <v>18</v>
      </c>
      <c r="G58" s="4">
        <v>1.0</v>
      </c>
      <c r="H58" s="4">
        <v>1063.0</v>
      </c>
      <c r="I58" s="6"/>
      <c r="J58" s="4">
        <v>621.0</v>
      </c>
    </row>
    <row r="59" ht="15.75" customHeight="1">
      <c r="A59" s="3">
        <v>45521.0</v>
      </c>
      <c r="B59" s="3" t="str">
        <f t="shared" si="1"/>
        <v>Aug</v>
      </c>
      <c r="C59" s="4" t="s">
        <v>118</v>
      </c>
      <c r="D59" s="4" t="s">
        <v>119</v>
      </c>
      <c r="E59" s="4" t="s">
        <v>17</v>
      </c>
      <c r="F59" s="4" t="s">
        <v>30</v>
      </c>
      <c r="G59" s="4">
        <v>1.0</v>
      </c>
      <c r="H59" s="4">
        <v>7999.0</v>
      </c>
      <c r="I59" s="6">
        <f>SUM(H59:H70)</f>
        <v>39315</v>
      </c>
      <c r="J59" s="4">
        <v>1499.0</v>
      </c>
    </row>
    <row r="60" ht="15.75" customHeight="1">
      <c r="A60" s="3">
        <v>45522.0</v>
      </c>
      <c r="B60" s="3" t="str">
        <f t="shared" si="1"/>
        <v>Aug</v>
      </c>
      <c r="C60" s="4" t="s">
        <v>22</v>
      </c>
      <c r="D60" s="4" t="s">
        <v>120</v>
      </c>
      <c r="E60" s="4" t="s">
        <v>24</v>
      </c>
      <c r="F60" s="4" t="s">
        <v>25</v>
      </c>
      <c r="G60" s="4">
        <v>1.0</v>
      </c>
      <c r="H60" s="4">
        <v>1746.0</v>
      </c>
      <c r="I60" s="6"/>
      <c r="J60" s="4">
        <v>721.0</v>
      </c>
    </row>
    <row r="61" ht="15.75" customHeight="1">
      <c r="A61" s="3">
        <v>45522.0</v>
      </c>
      <c r="B61" s="3" t="str">
        <f t="shared" si="1"/>
        <v>Aug</v>
      </c>
      <c r="C61" s="4" t="s">
        <v>22</v>
      </c>
      <c r="D61" s="4" t="s">
        <v>121</v>
      </c>
      <c r="E61" s="4" t="s">
        <v>24</v>
      </c>
      <c r="F61" s="4" t="s">
        <v>25</v>
      </c>
      <c r="G61" s="4">
        <v>3.0</v>
      </c>
      <c r="H61" s="4">
        <v>1981.0</v>
      </c>
      <c r="I61" s="6"/>
      <c r="J61" s="4">
        <v>970.0</v>
      </c>
    </row>
    <row r="62" ht="15.75" customHeight="1">
      <c r="A62" s="3">
        <v>45524.0</v>
      </c>
      <c r="B62" s="3" t="str">
        <f t="shared" si="1"/>
        <v>Aug</v>
      </c>
      <c r="C62" s="4" t="s">
        <v>122</v>
      </c>
      <c r="D62" s="4" t="s">
        <v>123</v>
      </c>
      <c r="E62" s="4" t="s">
        <v>17</v>
      </c>
      <c r="F62" s="4" t="s">
        <v>18</v>
      </c>
      <c r="G62" s="4">
        <v>1.0</v>
      </c>
      <c r="H62" s="4">
        <v>1068.0</v>
      </c>
      <c r="I62" s="6"/>
      <c r="J62" s="4">
        <v>687.0</v>
      </c>
    </row>
    <row r="63" ht="15.75" customHeight="1">
      <c r="A63" s="3">
        <v>45524.0</v>
      </c>
      <c r="B63" s="3" t="str">
        <f t="shared" si="1"/>
        <v>Aug</v>
      </c>
      <c r="C63" s="4" t="s">
        <v>22</v>
      </c>
      <c r="D63" s="4" t="s">
        <v>124</v>
      </c>
      <c r="E63" s="4" t="s">
        <v>24</v>
      </c>
      <c r="F63" s="4" t="s">
        <v>25</v>
      </c>
      <c r="G63" s="4">
        <v>1.0</v>
      </c>
      <c r="H63" s="4">
        <v>1192.0</v>
      </c>
      <c r="I63" s="6"/>
      <c r="J63" s="4">
        <v>950.0</v>
      </c>
    </row>
    <row r="64" ht="15.75" customHeight="1">
      <c r="A64" s="3">
        <v>45524.0</v>
      </c>
      <c r="B64" s="3" t="str">
        <f t="shared" si="1"/>
        <v>Aug</v>
      </c>
      <c r="C64" s="4" t="s">
        <v>22</v>
      </c>
      <c r="D64" s="4" t="s">
        <v>125</v>
      </c>
      <c r="E64" s="4" t="s">
        <v>24</v>
      </c>
      <c r="F64" s="4" t="s">
        <v>18</v>
      </c>
      <c r="G64" s="4">
        <v>1.0</v>
      </c>
      <c r="H64" s="4">
        <v>2260.0</v>
      </c>
      <c r="I64" s="6"/>
      <c r="J64" s="4">
        <v>1200.0</v>
      </c>
    </row>
    <row r="65" ht="15.75" customHeight="1">
      <c r="A65" s="3">
        <v>45525.0</v>
      </c>
      <c r="B65" s="3" t="str">
        <f t="shared" si="1"/>
        <v>Aug</v>
      </c>
      <c r="C65" s="4" t="s">
        <v>22</v>
      </c>
      <c r="D65" s="4" t="s">
        <v>126</v>
      </c>
      <c r="E65" s="4" t="s">
        <v>24</v>
      </c>
      <c r="F65" s="4" t="s">
        <v>18</v>
      </c>
      <c r="G65" s="4">
        <v>1.0</v>
      </c>
      <c r="H65" s="4">
        <v>2257.0</v>
      </c>
      <c r="I65" s="6"/>
      <c r="J65" s="4">
        <v>1400.0</v>
      </c>
    </row>
    <row r="66" ht="15.75" customHeight="1">
      <c r="A66" s="3">
        <v>45525.0</v>
      </c>
      <c r="B66" s="3" t="str">
        <f t="shared" si="1"/>
        <v>Aug</v>
      </c>
      <c r="C66" s="4" t="s">
        <v>127</v>
      </c>
      <c r="D66" s="4" t="s">
        <v>128</v>
      </c>
      <c r="E66" s="4" t="s">
        <v>24</v>
      </c>
      <c r="F66" s="4" t="s">
        <v>30</v>
      </c>
      <c r="G66" s="4">
        <v>1.0</v>
      </c>
      <c r="H66" s="4">
        <v>7000.0</v>
      </c>
      <c r="I66" s="6"/>
      <c r="J66" s="4">
        <v>1799.0</v>
      </c>
    </row>
    <row r="67" ht="15.75" customHeight="1">
      <c r="A67" s="3">
        <v>45528.0</v>
      </c>
      <c r="B67" s="3" t="str">
        <f t="shared" si="1"/>
        <v>Aug</v>
      </c>
      <c r="C67" s="4" t="s">
        <v>129</v>
      </c>
      <c r="D67" s="4" t="s">
        <v>130</v>
      </c>
      <c r="E67" s="4" t="s">
        <v>17</v>
      </c>
      <c r="F67" s="4" t="s">
        <v>30</v>
      </c>
      <c r="G67" s="4">
        <v>2.0</v>
      </c>
      <c r="H67" s="7">
        <v>10000.0</v>
      </c>
      <c r="I67" s="6"/>
      <c r="J67" s="4">
        <v>3000.0</v>
      </c>
    </row>
    <row r="68" ht="15.75" customHeight="1">
      <c r="A68" s="3">
        <v>45530.0</v>
      </c>
      <c r="B68" s="3" t="str">
        <f t="shared" si="1"/>
        <v>Aug</v>
      </c>
      <c r="C68" s="4" t="s">
        <v>22</v>
      </c>
      <c r="D68" s="4" t="s">
        <v>131</v>
      </c>
      <c r="E68" s="4" t="s">
        <v>24</v>
      </c>
      <c r="F68" s="4" t="s">
        <v>18</v>
      </c>
      <c r="G68" s="4">
        <v>1.0</v>
      </c>
      <c r="H68" s="4">
        <v>1300.0</v>
      </c>
      <c r="I68" s="6"/>
      <c r="J68" s="4">
        <v>641.0</v>
      </c>
    </row>
    <row r="69" ht="15.75" customHeight="1">
      <c r="A69" s="3">
        <v>45532.0</v>
      </c>
      <c r="B69" s="3" t="str">
        <f t="shared" si="1"/>
        <v>Aug</v>
      </c>
      <c r="C69" s="4" t="s">
        <v>132</v>
      </c>
      <c r="D69" s="4" t="s">
        <v>133</v>
      </c>
      <c r="E69" s="4" t="s">
        <v>17</v>
      </c>
      <c r="F69" s="4" t="s">
        <v>25</v>
      </c>
      <c r="G69" s="4">
        <v>1.0</v>
      </c>
      <c r="H69" s="4">
        <v>790.0</v>
      </c>
      <c r="I69" s="6"/>
      <c r="J69" s="4">
        <v>625.0</v>
      </c>
    </row>
    <row r="70" ht="15.75" customHeight="1">
      <c r="A70" s="3">
        <v>45535.0</v>
      </c>
      <c r="B70" s="3" t="str">
        <f t="shared" si="1"/>
        <v>Aug</v>
      </c>
      <c r="C70" s="4" t="s">
        <v>134</v>
      </c>
      <c r="D70" s="4" t="s">
        <v>135</v>
      </c>
      <c r="E70" s="4" t="s">
        <v>24</v>
      </c>
      <c r="F70" s="4" t="s">
        <v>18</v>
      </c>
      <c r="G70" s="4">
        <v>1.0</v>
      </c>
      <c r="H70" s="4">
        <v>1722.0</v>
      </c>
      <c r="I70" s="6"/>
      <c r="J70" s="4">
        <v>640.0</v>
      </c>
    </row>
    <row r="71" ht="15.75" customHeight="1">
      <c r="A71" s="3">
        <v>45540.0</v>
      </c>
      <c r="B71" s="3" t="str">
        <f t="shared" si="1"/>
        <v>Sep</v>
      </c>
      <c r="C71" s="4" t="s">
        <v>136</v>
      </c>
      <c r="D71" s="4" t="s">
        <v>137</v>
      </c>
      <c r="E71" s="4" t="s">
        <v>17</v>
      </c>
      <c r="F71" s="4" t="s">
        <v>18</v>
      </c>
      <c r="G71" s="4">
        <v>1.0</v>
      </c>
      <c r="H71" s="4">
        <v>2286.0</v>
      </c>
      <c r="I71" s="6">
        <f>SUM(H71:H80)</f>
        <v>32148</v>
      </c>
      <c r="J71" s="4">
        <v>1199.0</v>
      </c>
    </row>
    <row r="72" ht="15.75" customHeight="1">
      <c r="A72" s="3">
        <v>45545.0</v>
      </c>
      <c r="B72" s="3" t="str">
        <f t="shared" si="1"/>
        <v>Sep</v>
      </c>
      <c r="C72" s="4" t="s">
        <v>138</v>
      </c>
      <c r="D72" s="4" t="s">
        <v>139</v>
      </c>
      <c r="E72" s="4" t="s">
        <v>24</v>
      </c>
      <c r="F72" s="4" t="s">
        <v>25</v>
      </c>
      <c r="G72" s="4">
        <v>1.0</v>
      </c>
      <c r="H72" s="4">
        <v>1550.0</v>
      </c>
      <c r="I72" s="6"/>
      <c r="J72" s="4">
        <v>856.0</v>
      </c>
    </row>
    <row r="73" ht="15.75" customHeight="1">
      <c r="A73" s="3">
        <v>45545.0</v>
      </c>
      <c r="B73" s="3" t="str">
        <f t="shared" si="1"/>
        <v>Sep</v>
      </c>
      <c r="C73" s="4" t="s">
        <v>140</v>
      </c>
      <c r="D73" s="4" t="s">
        <v>141</v>
      </c>
      <c r="E73" s="4" t="s">
        <v>24</v>
      </c>
      <c r="F73" s="4" t="s">
        <v>30</v>
      </c>
      <c r="G73" s="4">
        <v>1.0</v>
      </c>
      <c r="H73" s="4">
        <v>7500.0</v>
      </c>
      <c r="I73" s="6"/>
      <c r="J73" s="4">
        <v>1799.0</v>
      </c>
    </row>
    <row r="74" ht="15.75" customHeight="1">
      <c r="A74" s="3">
        <v>45549.0</v>
      </c>
      <c r="B74" s="3" t="str">
        <f t="shared" si="1"/>
        <v>Sep</v>
      </c>
      <c r="C74" s="4" t="s">
        <v>22</v>
      </c>
      <c r="D74" s="4" t="s">
        <v>142</v>
      </c>
      <c r="E74" s="4" t="s">
        <v>24</v>
      </c>
      <c r="F74" s="4" t="s">
        <v>30</v>
      </c>
      <c r="G74" s="4">
        <v>1.0</v>
      </c>
      <c r="H74" s="4">
        <v>6500.0</v>
      </c>
      <c r="I74" s="6"/>
      <c r="J74" s="4">
        <v>1799.0</v>
      </c>
    </row>
    <row r="75" ht="15.75" customHeight="1">
      <c r="A75" s="3">
        <v>45550.0</v>
      </c>
      <c r="B75" s="3" t="str">
        <f t="shared" si="1"/>
        <v>Sep</v>
      </c>
      <c r="C75" s="4" t="s">
        <v>143</v>
      </c>
      <c r="D75" s="4" t="s">
        <v>144</v>
      </c>
      <c r="E75" s="4" t="s">
        <v>17</v>
      </c>
      <c r="F75" s="4" t="s">
        <v>18</v>
      </c>
      <c r="G75" s="4">
        <v>1.0</v>
      </c>
      <c r="H75" s="4">
        <v>1146.0</v>
      </c>
      <c r="I75" s="6"/>
      <c r="J75" s="4">
        <v>687.0</v>
      </c>
    </row>
    <row r="76" ht="15.75" customHeight="1">
      <c r="A76" s="3">
        <v>45550.0</v>
      </c>
      <c r="B76" s="3" t="str">
        <f t="shared" si="1"/>
        <v>Sep</v>
      </c>
      <c r="C76" s="4" t="s">
        <v>145</v>
      </c>
      <c r="D76" s="4" t="s">
        <v>119</v>
      </c>
      <c r="E76" s="4" t="s">
        <v>17</v>
      </c>
      <c r="F76" s="4" t="s">
        <v>25</v>
      </c>
      <c r="G76" s="4">
        <v>1.0</v>
      </c>
      <c r="H76" s="4">
        <v>1797.0</v>
      </c>
      <c r="I76" s="6"/>
      <c r="J76" s="4">
        <v>680.0</v>
      </c>
    </row>
    <row r="77" ht="15.75" customHeight="1">
      <c r="A77" s="3">
        <v>45552.0</v>
      </c>
      <c r="B77" s="3" t="str">
        <f t="shared" si="1"/>
        <v>Sep</v>
      </c>
      <c r="C77" s="4" t="s">
        <v>22</v>
      </c>
      <c r="D77" s="4" t="s">
        <v>146</v>
      </c>
      <c r="E77" s="4" t="s">
        <v>17</v>
      </c>
      <c r="F77" s="4" t="s">
        <v>30</v>
      </c>
      <c r="G77" s="4">
        <v>1.0</v>
      </c>
      <c r="H77" s="4">
        <v>8000.0</v>
      </c>
      <c r="I77" s="6"/>
      <c r="J77" s="4">
        <v>1900.0</v>
      </c>
    </row>
    <row r="78" ht="15.75" customHeight="1">
      <c r="A78" s="3">
        <v>45554.0</v>
      </c>
      <c r="B78" s="3" t="str">
        <f t="shared" si="1"/>
        <v>Sep</v>
      </c>
      <c r="C78" s="4" t="s">
        <v>147</v>
      </c>
      <c r="D78" s="4" t="s">
        <v>148</v>
      </c>
      <c r="E78" s="4" t="s">
        <v>17</v>
      </c>
      <c r="F78" s="4" t="s">
        <v>18</v>
      </c>
      <c r="G78" s="4">
        <v>1.0</v>
      </c>
      <c r="H78" s="4">
        <v>1853.0</v>
      </c>
      <c r="I78" s="6"/>
      <c r="J78" s="4">
        <v>684.0</v>
      </c>
    </row>
    <row r="79" ht="15.75" customHeight="1">
      <c r="A79" s="3">
        <v>45559.0</v>
      </c>
      <c r="B79" s="3" t="str">
        <f t="shared" si="1"/>
        <v>Sep</v>
      </c>
      <c r="C79" s="4" t="s">
        <v>149</v>
      </c>
      <c r="D79" s="4" t="s">
        <v>150</v>
      </c>
      <c r="E79" s="4" t="s">
        <v>17</v>
      </c>
      <c r="F79" s="4" t="s">
        <v>25</v>
      </c>
      <c r="G79" s="4">
        <v>1.0</v>
      </c>
      <c r="H79" s="4">
        <v>646.0</v>
      </c>
      <c r="I79" s="6"/>
      <c r="J79" s="4">
        <v>694.0</v>
      </c>
    </row>
    <row r="80" ht="15.75" customHeight="1">
      <c r="A80" s="3">
        <v>45560.0</v>
      </c>
      <c r="B80" s="3" t="str">
        <f t="shared" si="1"/>
        <v>Sep</v>
      </c>
      <c r="C80" s="4" t="s">
        <v>151</v>
      </c>
      <c r="D80" s="4" t="s">
        <v>152</v>
      </c>
      <c r="E80" s="4" t="s">
        <v>17</v>
      </c>
      <c r="F80" s="4" t="s">
        <v>25</v>
      </c>
      <c r="G80" s="4">
        <v>1.0</v>
      </c>
      <c r="H80" s="4">
        <v>870.0</v>
      </c>
      <c r="I80" s="6"/>
      <c r="J80" s="4">
        <v>759.0</v>
      </c>
    </row>
    <row r="81" ht="15.75" customHeight="1">
      <c r="A81" s="3">
        <v>45574.0</v>
      </c>
      <c r="B81" s="3" t="str">
        <f t="shared" si="1"/>
        <v>Oct</v>
      </c>
      <c r="C81" s="4" t="s">
        <v>153</v>
      </c>
      <c r="D81" s="4" t="s">
        <v>154</v>
      </c>
      <c r="E81" s="4" t="s">
        <v>24</v>
      </c>
      <c r="F81" s="4" t="s">
        <v>25</v>
      </c>
      <c r="G81" s="4">
        <v>1.0</v>
      </c>
      <c r="H81" s="4">
        <v>1683.0</v>
      </c>
      <c r="I81" s="6">
        <f>SUM(H81:H92)</f>
        <v>41595</v>
      </c>
      <c r="J81" s="4">
        <v>745.0</v>
      </c>
    </row>
    <row r="82" ht="15.75" customHeight="1">
      <c r="A82" s="3">
        <v>45576.0</v>
      </c>
      <c r="B82" s="3" t="str">
        <f t="shared" si="1"/>
        <v>Oct</v>
      </c>
      <c r="C82" s="4" t="s">
        <v>155</v>
      </c>
      <c r="D82" s="4" t="s">
        <v>156</v>
      </c>
      <c r="E82" s="4" t="s">
        <v>24</v>
      </c>
      <c r="F82" s="4" t="s">
        <v>18</v>
      </c>
      <c r="G82" s="4">
        <v>1.0</v>
      </c>
      <c r="H82" s="4">
        <v>1357.0</v>
      </c>
      <c r="I82" s="6"/>
      <c r="J82" s="4">
        <v>626.0</v>
      </c>
    </row>
    <row r="83" ht="15.75" customHeight="1">
      <c r="A83" s="3">
        <v>45576.0</v>
      </c>
      <c r="B83" s="3" t="str">
        <f t="shared" si="1"/>
        <v>Oct</v>
      </c>
      <c r="C83" s="4" t="s">
        <v>157</v>
      </c>
      <c r="D83" s="4" t="s">
        <v>158</v>
      </c>
      <c r="E83" s="4" t="s">
        <v>24</v>
      </c>
      <c r="F83" s="4" t="s">
        <v>30</v>
      </c>
      <c r="G83" s="4">
        <v>1.0</v>
      </c>
      <c r="H83" s="4">
        <v>7000.0</v>
      </c>
      <c r="I83" s="6"/>
      <c r="J83" s="4">
        <v>1799.0</v>
      </c>
    </row>
    <row r="84" ht="15.75" customHeight="1">
      <c r="A84" s="3">
        <v>45576.0</v>
      </c>
      <c r="B84" s="3" t="str">
        <f t="shared" si="1"/>
        <v>Oct</v>
      </c>
      <c r="C84" s="4" t="s">
        <v>159</v>
      </c>
      <c r="D84" s="4" t="s">
        <v>160</v>
      </c>
      <c r="E84" s="4" t="s">
        <v>17</v>
      </c>
      <c r="F84" s="4" t="s">
        <v>30</v>
      </c>
      <c r="G84" s="4">
        <v>1.0</v>
      </c>
      <c r="H84" s="4">
        <v>8499.0</v>
      </c>
      <c r="I84" s="6"/>
      <c r="J84" s="4">
        <v>2000.0</v>
      </c>
    </row>
    <row r="85" ht="15.75" customHeight="1">
      <c r="A85" s="3">
        <v>45577.0</v>
      </c>
      <c r="B85" s="3" t="str">
        <f t="shared" si="1"/>
        <v>Oct</v>
      </c>
      <c r="C85" s="4" t="s">
        <v>70</v>
      </c>
      <c r="D85" s="4" t="s">
        <v>161</v>
      </c>
      <c r="E85" s="4" t="s">
        <v>24</v>
      </c>
      <c r="F85" s="4" t="s">
        <v>25</v>
      </c>
      <c r="G85" s="4">
        <v>1.0</v>
      </c>
      <c r="H85" s="4">
        <v>809.0</v>
      </c>
      <c r="I85" s="6"/>
      <c r="J85" s="4">
        <v>778.0</v>
      </c>
    </row>
    <row r="86" ht="15.75" customHeight="1">
      <c r="A86" s="3">
        <v>45577.0</v>
      </c>
      <c r="B86" s="3" t="str">
        <f t="shared" si="1"/>
        <v>Oct</v>
      </c>
      <c r="C86" s="4" t="s">
        <v>70</v>
      </c>
      <c r="D86" s="4" t="s">
        <v>162</v>
      </c>
      <c r="E86" s="4" t="s">
        <v>24</v>
      </c>
      <c r="F86" s="4" t="s">
        <v>18</v>
      </c>
      <c r="G86" s="4">
        <v>1.0</v>
      </c>
      <c r="H86" s="4">
        <v>1890.0</v>
      </c>
      <c r="I86" s="6"/>
      <c r="J86" s="4">
        <v>850.0</v>
      </c>
    </row>
    <row r="87" ht="15.75" customHeight="1">
      <c r="A87" s="3">
        <v>45577.0</v>
      </c>
      <c r="B87" s="3" t="str">
        <f t="shared" si="1"/>
        <v>Oct</v>
      </c>
      <c r="C87" s="4" t="s">
        <v>70</v>
      </c>
      <c r="D87" s="4" t="s">
        <v>163</v>
      </c>
      <c r="E87" s="4" t="s">
        <v>24</v>
      </c>
      <c r="F87" s="4" t="s">
        <v>30</v>
      </c>
      <c r="G87" s="4">
        <v>1.0</v>
      </c>
      <c r="H87" s="4">
        <v>7500.0</v>
      </c>
      <c r="I87" s="6"/>
      <c r="J87" s="4">
        <v>1799.0</v>
      </c>
    </row>
    <row r="88" ht="15.75" customHeight="1">
      <c r="A88" s="3">
        <v>45577.0</v>
      </c>
      <c r="B88" s="3" t="str">
        <f t="shared" si="1"/>
        <v>Oct</v>
      </c>
      <c r="C88" s="4" t="s">
        <v>70</v>
      </c>
      <c r="D88" s="4" t="s">
        <v>164</v>
      </c>
      <c r="E88" s="4" t="s">
        <v>24</v>
      </c>
      <c r="F88" s="4" t="s">
        <v>30</v>
      </c>
      <c r="G88" s="4">
        <v>1.0</v>
      </c>
      <c r="H88" s="4">
        <v>7500.0</v>
      </c>
      <c r="I88" s="6"/>
      <c r="J88" s="4">
        <v>1799.0</v>
      </c>
    </row>
    <row r="89" ht="15.75" customHeight="1">
      <c r="A89" s="3">
        <v>45580.0</v>
      </c>
      <c r="B89" s="3" t="str">
        <f t="shared" si="1"/>
        <v>Oct</v>
      </c>
      <c r="C89" s="4" t="s">
        <v>165</v>
      </c>
      <c r="D89" s="4" t="s">
        <v>166</v>
      </c>
      <c r="E89" s="4" t="s">
        <v>24</v>
      </c>
      <c r="F89" s="4" t="s">
        <v>18</v>
      </c>
      <c r="G89" s="4">
        <v>1.0</v>
      </c>
      <c r="H89" s="4">
        <v>1782.0</v>
      </c>
      <c r="I89" s="6"/>
      <c r="J89" s="4">
        <v>651.0</v>
      </c>
    </row>
    <row r="90" ht="15.75" customHeight="1">
      <c r="A90" s="3">
        <v>45582.0</v>
      </c>
      <c r="B90" s="3" t="str">
        <f t="shared" si="1"/>
        <v>Oct</v>
      </c>
      <c r="C90" s="4" t="s">
        <v>167</v>
      </c>
      <c r="D90" s="4" t="s">
        <v>168</v>
      </c>
      <c r="E90" s="4" t="s">
        <v>17</v>
      </c>
      <c r="F90" s="4" t="s">
        <v>25</v>
      </c>
      <c r="G90" s="4">
        <v>1.0</v>
      </c>
      <c r="H90" s="4">
        <v>1025.0</v>
      </c>
      <c r="I90" s="6"/>
      <c r="J90" s="4">
        <v>868.0</v>
      </c>
    </row>
    <row r="91" ht="15.75" customHeight="1">
      <c r="A91" s="3">
        <v>45591.0</v>
      </c>
      <c r="B91" s="3" t="str">
        <f t="shared" si="1"/>
        <v>Oct</v>
      </c>
      <c r="C91" s="4" t="s">
        <v>169</v>
      </c>
      <c r="D91" s="4" t="s">
        <v>170</v>
      </c>
      <c r="E91" s="4" t="s">
        <v>24</v>
      </c>
      <c r="F91" s="4" t="s">
        <v>18</v>
      </c>
      <c r="G91" s="4">
        <v>1.0</v>
      </c>
      <c r="H91" s="4">
        <v>1351.0</v>
      </c>
      <c r="I91" s="6"/>
      <c r="J91" s="4">
        <v>680.0</v>
      </c>
    </row>
    <row r="92" ht="15.75" customHeight="1">
      <c r="A92" s="3">
        <v>45593.0</v>
      </c>
      <c r="B92" s="3" t="str">
        <f t="shared" si="1"/>
        <v>Oct</v>
      </c>
      <c r="C92" s="4" t="s">
        <v>171</v>
      </c>
      <c r="D92" s="4" t="s">
        <v>172</v>
      </c>
      <c r="E92" s="4" t="s">
        <v>24</v>
      </c>
      <c r="F92" s="4" t="s">
        <v>25</v>
      </c>
      <c r="G92" s="4">
        <v>1.0</v>
      </c>
      <c r="H92" s="4">
        <v>1199.0</v>
      </c>
      <c r="I92" s="6"/>
      <c r="J92" s="4">
        <v>885.0</v>
      </c>
    </row>
    <row r="93" ht="15.75" customHeight="1">
      <c r="A93" s="3">
        <v>45610.0</v>
      </c>
      <c r="B93" s="3" t="str">
        <f t="shared" si="1"/>
        <v>Nov</v>
      </c>
      <c r="C93" s="4" t="s">
        <v>173</v>
      </c>
      <c r="D93" s="4" t="s">
        <v>174</v>
      </c>
      <c r="E93" s="4" t="s">
        <v>17</v>
      </c>
      <c r="F93" s="4" t="s">
        <v>18</v>
      </c>
      <c r="G93" s="4">
        <v>1.0</v>
      </c>
      <c r="H93" s="4">
        <v>1989.0</v>
      </c>
      <c r="I93" s="6">
        <f>SUM(H93:H96)</f>
        <v>10943</v>
      </c>
      <c r="J93" s="4">
        <v>980.0</v>
      </c>
    </row>
    <row r="94" ht="15.75" customHeight="1">
      <c r="A94" s="3">
        <v>45613.0</v>
      </c>
      <c r="B94" s="3" t="str">
        <f t="shared" si="1"/>
        <v>Nov</v>
      </c>
      <c r="C94" s="4" t="s">
        <v>175</v>
      </c>
      <c r="D94" s="4" t="s">
        <v>176</v>
      </c>
      <c r="E94" s="4" t="s">
        <v>17</v>
      </c>
      <c r="F94" s="4" t="s">
        <v>25</v>
      </c>
      <c r="G94" s="4">
        <v>1.0</v>
      </c>
      <c r="H94" s="4">
        <v>1113.0</v>
      </c>
      <c r="I94" s="6"/>
      <c r="J94" s="4">
        <v>926.0</v>
      </c>
    </row>
    <row r="95" ht="15.75" customHeight="1">
      <c r="A95" s="3">
        <v>45616.0</v>
      </c>
      <c r="B95" s="3" t="str">
        <f t="shared" si="1"/>
        <v>Nov</v>
      </c>
      <c r="C95" s="4" t="s">
        <v>177</v>
      </c>
      <c r="D95" s="4" t="s">
        <v>178</v>
      </c>
      <c r="E95" s="4" t="s">
        <v>24</v>
      </c>
      <c r="F95" s="4" t="s">
        <v>25</v>
      </c>
      <c r="G95" s="4">
        <v>1.0</v>
      </c>
      <c r="H95" s="4">
        <v>1341.0</v>
      </c>
      <c r="I95" s="6"/>
      <c r="J95" s="4">
        <v>722.0</v>
      </c>
    </row>
    <row r="96" ht="15.75" customHeight="1">
      <c r="A96" s="3">
        <v>45616.0</v>
      </c>
      <c r="B96" s="3" t="str">
        <f t="shared" si="1"/>
        <v>Nov</v>
      </c>
      <c r="C96" s="4" t="s">
        <v>22</v>
      </c>
      <c r="D96" s="4" t="s">
        <v>179</v>
      </c>
      <c r="E96" s="4" t="s">
        <v>24</v>
      </c>
      <c r="F96" s="4" t="s">
        <v>30</v>
      </c>
      <c r="G96" s="4">
        <v>1.0</v>
      </c>
      <c r="H96" s="4">
        <v>6500.0</v>
      </c>
      <c r="I96" s="6"/>
      <c r="J96" s="4">
        <v>1799.0</v>
      </c>
    </row>
    <row r="97" ht="15.75" customHeight="1">
      <c r="A97" s="3">
        <v>45631.0</v>
      </c>
      <c r="B97" s="3" t="str">
        <f t="shared" si="1"/>
        <v>Dec</v>
      </c>
      <c r="C97" s="4" t="s">
        <v>180</v>
      </c>
      <c r="D97" s="4" t="s">
        <v>181</v>
      </c>
      <c r="E97" s="4" t="s">
        <v>24</v>
      </c>
      <c r="F97" s="4" t="s">
        <v>25</v>
      </c>
      <c r="G97" s="4">
        <v>1.0</v>
      </c>
      <c r="H97" s="4">
        <v>750.0</v>
      </c>
      <c r="I97" s="6">
        <f>SUM(H97:H103)</f>
        <v>27743</v>
      </c>
      <c r="J97" s="4">
        <v>440.0</v>
      </c>
    </row>
    <row r="98" ht="15.75" customHeight="1">
      <c r="A98" s="3">
        <v>45637.0</v>
      </c>
      <c r="B98" s="3" t="str">
        <f t="shared" si="1"/>
        <v>Dec</v>
      </c>
      <c r="C98" s="4" t="s">
        <v>182</v>
      </c>
      <c r="D98" s="4" t="s">
        <v>183</v>
      </c>
      <c r="E98" s="4" t="s">
        <v>24</v>
      </c>
      <c r="F98" s="4" t="s">
        <v>30</v>
      </c>
      <c r="G98" s="4">
        <v>1.0</v>
      </c>
      <c r="H98" s="4">
        <v>6900.0</v>
      </c>
      <c r="I98" s="6"/>
      <c r="J98" s="4">
        <v>1799.0</v>
      </c>
    </row>
    <row r="99" ht="15.75" customHeight="1">
      <c r="A99" s="3">
        <v>45637.0</v>
      </c>
      <c r="B99" s="3" t="str">
        <f t="shared" si="1"/>
        <v>Dec</v>
      </c>
      <c r="C99" s="4" t="s">
        <v>184</v>
      </c>
      <c r="D99" s="4" t="s">
        <v>185</v>
      </c>
      <c r="E99" s="4" t="s">
        <v>17</v>
      </c>
      <c r="F99" s="4" t="s">
        <v>30</v>
      </c>
      <c r="G99" s="4">
        <v>1.0</v>
      </c>
      <c r="H99" s="4">
        <v>8000.0</v>
      </c>
      <c r="I99" s="6"/>
      <c r="J99" s="4">
        <v>2000.0</v>
      </c>
    </row>
    <row r="100" ht="15.75" customHeight="1">
      <c r="A100" s="3">
        <v>45645.0</v>
      </c>
      <c r="B100" s="3" t="str">
        <f t="shared" si="1"/>
        <v>Dec</v>
      </c>
      <c r="C100" s="4" t="s">
        <v>22</v>
      </c>
      <c r="D100" s="4" t="s">
        <v>186</v>
      </c>
      <c r="E100" s="4" t="s">
        <v>24</v>
      </c>
      <c r="F100" s="4" t="s">
        <v>18</v>
      </c>
      <c r="G100" s="4">
        <v>1.0</v>
      </c>
      <c r="H100" s="4">
        <v>1481.0</v>
      </c>
      <c r="I100" s="6"/>
      <c r="J100" s="4">
        <v>679.0</v>
      </c>
    </row>
    <row r="101" ht="15.75" customHeight="1">
      <c r="A101" s="3">
        <v>45646.0</v>
      </c>
      <c r="B101" s="3" t="str">
        <f t="shared" si="1"/>
        <v>Dec</v>
      </c>
      <c r="C101" s="4" t="s">
        <v>187</v>
      </c>
      <c r="D101" s="4" t="s">
        <v>188</v>
      </c>
      <c r="E101" s="4" t="s">
        <v>17</v>
      </c>
      <c r="F101" s="4" t="s">
        <v>18</v>
      </c>
      <c r="G101" s="4">
        <v>1.0</v>
      </c>
      <c r="H101" s="4">
        <v>1950.0</v>
      </c>
      <c r="I101" s="6"/>
      <c r="J101" s="4">
        <v>663.0</v>
      </c>
    </row>
    <row r="102" ht="15.75" customHeight="1">
      <c r="A102" s="3">
        <v>45649.0</v>
      </c>
      <c r="B102" s="3" t="str">
        <f t="shared" si="1"/>
        <v>Dec</v>
      </c>
      <c r="C102" s="4" t="s">
        <v>189</v>
      </c>
      <c r="D102" s="4" t="s">
        <v>190</v>
      </c>
      <c r="E102" s="4" t="s">
        <v>24</v>
      </c>
      <c r="F102" s="4" t="s">
        <v>25</v>
      </c>
      <c r="G102" s="4">
        <v>1.0</v>
      </c>
      <c r="H102" s="4">
        <v>1162.0</v>
      </c>
      <c r="I102" s="6"/>
      <c r="J102" s="4">
        <v>850.0</v>
      </c>
    </row>
    <row r="103" ht="15.75" customHeight="1">
      <c r="A103" s="3">
        <v>45654.0</v>
      </c>
      <c r="B103" s="3" t="str">
        <f t="shared" si="1"/>
        <v>Dec</v>
      </c>
      <c r="C103" s="4" t="s">
        <v>191</v>
      </c>
      <c r="D103" s="4" t="s">
        <v>192</v>
      </c>
      <c r="E103" s="4" t="s">
        <v>24</v>
      </c>
      <c r="F103" s="4" t="s">
        <v>30</v>
      </c>
      <c r="G103" s="4">
        <v>1.0</v>
      </c>
      <c r="H103" s="4">
        <v>7500.0</v>
      </c>
      <c r="I103" s="6"/>
      <c r="J103" s="4">
        <v>1799.0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03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86"/>
    <col customWidth="1" min="3" max="26" width="8.71"/>
  </cols>
  <sheetData>
    <row r="1" ht="21.75" customHeight="1">
      <c r="A1" s="36" t="s">
        <v>243</v>
      </c>
      <c r="B1" s="36" t="s">
        <v>244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24.75" customHeight="1">
      <c r="A2" s="38" t="s">
        <v>24</v>
      </c>
      <c r="B2" s="38">
        <v>56.0</v>
      </c>
    </row>
    <row r="3" ht="28.5" customHeight="1">
      <c r="A3" s="38" t="s">
        <v>17</v>
      </c>
      <c r="B3" s="38">
        <v>57.0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71"/>
    <col customWidth="1" min="3" max="26" width="8.71"/>
  </cols>
  <sheetData>
    <row r="1">
      <c r="A1" s="36" t="s">
        <v>1</v>
      </c>
      <c r="B1" s="36" t="s">
        <v>245</v>
      </c>
      <c r="C1" s="37"/>
    </row>
    <row r="2">
      <c r="A2" s="38" t="s">
        <v>246</v>
      </c>
      <c r="B2" s="38">
        <v>1250.0</v>
      </c>
    </row>
    <row r="3">
      <c r="A3" s="38" t="s">
        <v>247</v>
      </c>
      <c r="B3" s="38">
        <v>2735.0</v>
      </c>
    </row>
    <row r="4">
      <c r="A4" s="38" t="s">
        <v>202</v>
      </c>
      <c r="B4" s="38">
        <v>4455.0</v>
      </c>
    </row>
    <row r="5">
      <c r="A5" s="38" t="s">
        <v>248</v>
      </c>
      <c r="B5" s="38">
        <v>3209.0</v>
      </c>
    </row>
    <row r="6">
      <c r="A6" s="38" t="s">
        <v>249</v>
      </c>
      <c r="B6" s="38">
        <v>2348.0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24.71"/>
    <col customWidth="1" min="4" max="4" width="8.71"/>
    <col customWidth="1" min="5" max="5" width="16.0"/>
    <col customWidth="1" min="6" max="26" width="8.71"/>
  </cols>
  <sheetData>
    <row r="1">
      <c r="A1" s="34" t="s">
        <v>1</v>
      </c>
      <c r="B1" s="34" t="s">
        <v>250</v>
      </c>
      <c r="C1" s="34" t="s">
        <v>5</v>
      </c>
      <c r="D1" s="34" t="s">
        <v>6</v>
      </c>
      <c r="E1" s="34" t="s">
        <v>251</v>
      </c>
      <c r="F1" s="34" t="s">
        <v>252</v>
      </c>
    </row>
    <row r="2">
      <c r="A2" s="35" t="s">
        <v>202</v>
      </c>
      <c r="B2" s="35" t="s">
        <v>17</v>
      </c>
      <c r="C2" s="35" t="s">
        <v>30</v>
      </c>
      <c r="D2" s="35">
        <v>8.0</v>
      </c>
      <c r="E2" s="40">
        <v>51998.0</v>
      </c>
      <c r="F2" s="40">
        <v>13197.0</v>
      </c>
    </row>
    <row r="3">
      <c r="A3" s="35" t="s">
        <v>202</v>
      </c>
      <c r="B3" s="35" t="s">
        <v>24</v>
      </c>
      <c r="C3" s="35" t="s">
        <v>30</v>
      </c>
      <c r="D3" s="35">
        <v>4.0</v>
      </c>
      <c r="E3" s="40">
        <v>26497.0</v>
      </c>
      <c r="F3" s="40">
        <v>6897.0</v>
      </c>
    </row>
    <row r="4">
      <c r="A4" s="35" t="s">
        <v>247</v>
      </c>
      <c r="B4" s="35" t="s">
        <v>24</v>
      </c>
      <c r="C4" s="35" t="s">
        <v>30</v>
      </c>
      <c r="D4" s="35">
        <v>4.0</v>
      </c>
      <c r="E4" s="40">
        <v>31299.0</v>
      </c>
      <c r="F4" s="40">
        <v>6597.0</v>
      </c>
    </row>
    <row r="5">
      <c r="A5" s="35" t="s">
        <v>248</v>
      </c>
      <c r="B5" s="35" t="s">
        <v>17</v>
      </c>
      <c r="C5" s="35" t="s">
        <v>30</v>
      </c>
      <c r="D5" s="35">
        <v>4.0</v>
      </c>
      <c r="E5" s="40">
        <v>26900.0</v>
      </c>
      <c r="F5" s="40">
        <v>6396.0</v>
      </c>
    </row>
    <row r="6">
      <c r="A6" s="35" t="s">
        <v>248</v>
      </c>
      <c r="B6" s="35" t="s">
        <v>17</v>
      </c>
      <c r="C6" s="35" t="s">
        <v>18</v>
      </c>
      <c r="D6" s="35">
        <v>5.0</v>
      </c>
      <c r="E6" s="40">
        <v>8571.0</v>
      </c>
      <c r="F6" s="40">
        <v>4254.0</v>
      </c>
    </row>
    <row r="7">
      <c r="A7" s="35" t="s">
        <v>249</v>
      </c>
      <c r="B7" s="35" t="s">
        <v>24</v>
      </c>
      <c r="C7" s="35" t="s">
        <v>25</v>
      </c>
      <c r="D7" s="35">
        <v>5.0</v>
      </c>
      <c r="E7" s="40">
        <v>5788.0</v>
      </c>
      <c r="F7" s="40">
        <v>3678.0</v>
      </c>
    </row>
    <row r="8">
      <c r="A8" s="35" t="s">
        <v>249</v>
      </c>
      <c r="B8" s="35" t="s">
        <v>17</v>
      </c>
      <c r="C8" s="35" t="s">
        <v>18</v>
      </c>
      <c r="D8" s="35">
        <v>3.0</v>
      </c>
      <c r="E8" s="40">
        <v>4883.0</v>
      </c>
      <c r="F8" s="40">
        <v>2763.0</v>
      </c>
    </row>
    <row r="9">
      <c r="A9" s="35" t="s">
        <v>248</v>
      </c>
      <c r="B9" s="35" t="s">
        <v>17</v>
      </c>
      <c r="C9" s="35" t="s">
        <v>25</v>
      </c>
      <c r="D9" s="35">
        <v>5.0</v>
      </c>
      <c r="E9" s="40">
        <v>4949.0</v>
      </c>
      <c r="F9" s="40">
        <v>2724.0</v>
      </c>
    </row>
    <row r="10">
      <c r="A10" s="35" t="s">
        <v>249</v>
      </c>
      <c r="B10" s="35" t="s">
        <v>17</v>
      </c>
      <c r="C10" s="35" t="s">
        <v>25</v>
      </c>
      <c r="D10" s="35">
        <v>3.0</v>
      </c>
      <c r="E10" s="40">
        <v>3957.0</v>
      </c>
      <c r="F10" s="40">
        <v>2176.0</v>
      </c>
    </row>
    <row r="11">
      <c r="A11" s="35" t="s">
        <v>249</v>
      </c>
      <c r="B11" s="35" t="s">
        <v>24</v>
      </c>
      <c r="C11" s="35" t="s">
        <v>18</v>
      </c>
      <c r="D11" s="35">
        <v>2.0</v>
      </c>
      <c r="E11" s="40">
        <v>3355.0</v>
      </c>
      <c r="F11" s="40">
        <v>2174.0</v>
      </c>
    </row>
    <row r="12">
      <c r="A12" s="35" t="s">
        <v>249</v>
      </c>
      <c r="B12" s="35" t="s">
        <v>24</v>
      </c>
      <c r="C12" s="35" t="s">
        <v>30</v>
      </c>
      <c r="D12" s="35">
        <v>1.0</v>
      </c>
      <c r="E12" s="40">
        <v>6000.0</v>
      </c>
      <c r="F12" s="40">
        <v>1799.0</v>
      </c>
    </row>
    <row r="13">
      <c r="A13" s="35" t="s">
        <v>248</v>
      </c>
      <c r="B13" s="35" t="s">
        <v>24</v>
      </c>
      <c r="C13" s="35" t="s">
        <v>30</v>
      </c>
      <c r="D13" s="35">
        <v>1.0</v>
      </c>
      <c r="E13" s="40">
        <v>7500.0</v>
      </c>
      <c r="F13" s="40">
        <v>1599.0</v>
      </c>
    </row>
    <row r="14">
      <c r="A14" s="35" t="s">
        <v>253</v>
      </c>
      <c r="B14" s="35" t="s">
        <v>24</v>
      </c>
      <c r="C14" s="35" t="s">
        <v>18</v>
      </c>
      <c r="D14" s="35">
        <v>1.0</v>
      </c>
      <c r="E14" s="40">
        <v>2500.0</v>
      </c>
      <c r="F14" s="40">
        <v>1500.0</v>
      </c>
    </row>
    <row r="15">
      <c r="A15" s="35" t="s">
        <v>247</v>
      </c>
      <c r="B15" s="35" t="s">
        <v>17</v>
      </c>
      <c r="C15" s="35" t="s">
        <v>18</v>
      </c>
      <c r="D15" s="35">
        <v>1.0</v>
      </c>
      <c r="E15" s="40">
        <v>2045.0</v>
      </c>
      <c r="F15" s="40">
        <v>1500.0</v>
      </c>
    </row>
    <row r="16">
      <c r="A16" s="35" t="s">
        <v>247</v>
      </c>
      <c r="B16" s="35" t="s">
        <v>17</v>
      </c>
      <c r="C16" s="35" t="s">
        <v>30</v>
      </c>
      <c r="D16" s="35">
        <v>1.0</v>
      </c>
      <c r="E16" s="40">
        <v>5999.0</v>
      </c>
      <c r="F16" s="40">
        <v>1499.0</v>
      </c>
    </row>
    <row r="17">
      <c r="A17" s="35" t="s">
        <v>249</v>
      </c>
      <c r="B17" s="35" t="s">
        <v>17</v>
      </c>
      <c r="C17" s="35" t="s">
        <v>30</v>
      </c>
      <c r="D17" s="35">
        <v>1.0</v>
      </c>
      <c r="E17" s="40">
        <v>8000.0</v>
      </c>
      <c r="F17" s="40">
        <v>1499.0</v>
      </c>
    </row>
    <row r="18">
      <c r="A18" s="35" t="s">
        <v>247</v>
      </c>
      <c r="B18" s="35" t="s">
        <v>24</v>
      </c>
      <c r="C18" s="35" t="s">
        <v>25</v>
      </c>
      <c r="D18" s="35">
        <v>2.0</v>
      </c>
      <c r="E18" s="40">
        <v>2450.0</v>
      </c>
      <c r="F18" s="40">
        <v>1344.0</v>
      </c>
    </row>
    <row r="19">
      <c r="A19" s="35" t="s">
        <v>248</v>
      </c>
      <c r="B19" s="35" t="s">
        <v>24</v>
      </c>
      <c r="C19" s="35" t="s">
        <v>25</v>
      </c>
      <c r="D19" s="35">
        <v>2.0</v>
      </c>
      <c r="E19" s="40">
        <v>1946.0</v>
      </c>
      <c r="F19" s="40">
        <v>1070.0</v>
      </c>
    </row>
    <row r="20">
      <c r="A20" s="35" t="s">
        <v>253</v>
      </c>
      <c r="B20" s="35" t="s">
        <v>17</v>
      </c>
      <c r="C20" s="35" t="s">
        <v>25</v>
      </c>
      <c r="D20" s="35">
        <v>1.0</v>
      </c>
      <c r="E20" s="40">
        <v>1700.0</v>
      </c>
      <c r="F20" s="40">
        <v>1000.0</v>
      </c>
    </row>
    <row r="21" ht="15.75" customHeight="1">
      <c r="A21" s="35" t="s">
        <v>202</v>
      </c>
      <c r="B21" s="35" t="s">
        <v>24</v>
      </c>
      <c r="C21" s="35" t="s">
        <v>25</v>
      </c>
      <c r="D21" s="35">
        <v>1.0</v>
      </c>
      <c r="E21" s="40">
        <v>1004.0</v>
      </c>
      <c r="F21" s="35">
        <v>927.0</v>
      </c>
    </row>
    <row r="22" ht="15.75" customHeight="1">
      <c r="A22" s="35" t="s">
        <v>202</v>
      </c>
      <c r="B22" s="35" t="s">
        <v>17</v>
      </c>
      <c r="C22" s="35" t="s">
        <v>18</v>
      </c>
      <c r="D22" s="35">
        <v>1.0</v>
      </c>
      <c r="E22" s="40">
        <v>1244.0</v>
      </c>
      <c r="F22" s="35">
        <v>661.0</v>
      </c>
    </row>
    <row r="23" ht="15.75" customHeight="1">
      <c r="A23" s="35" t="s">
        <v>202</v>
      </c>
      <c r="B23" s="35" t="s">
        <v>17</v>
      </c>
      <c r="C23" s="35" t="s">
        <v>25</v>
      </c>
      <c r="D23" s="35">
        <v>1.0</v>
      </c>
      <c r="E23" s="40">
        <v>1000.0</v>
      </c>
      <c r="F23" s="35">
        <v>593.0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3"/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1" t="s">
        <v>1</v>
      </c>
      <c r="B1" s="42" t="s">
        <v>252</v>
      </c>
      <c r="C1" s="37" t="s">
        <v>245</v>
      </c>
    </row>
    <row r="2">
      <c r="A2" s="43" t="s">
        <v>253</v>
      </c>
      <c r="B2" s="44">
        <v>1500.0</v>
      </c>
      <c r="C2" s="45">
        <f>SUM(B2:B3)/2</f>
        <v>1250</v>
      </c>
    </row>
    <row r="3">
      <c r="A3" s="46"/>
      <c r="B3" s="44">
        <v>1000.0</v>
      </c>
      <c r="C3" s="47"/>
    </row>
    <row r="4">
      <c r="A4" s="43" t="s">
        <v>247</v>
      </c>
      <c r="B4" s="44">
        <v>6597.0</v>
      </c>
      <c r="C4" s="45">
        <f>SUM(B4:B7)/4</f>
        <v>2735</v>
      </c>
    </row>
    <row r="5">
      <c r="A5" s="48"/>
      <c r="B5" s="44">
        <v>1344.0</v>
      </c>
      <c r="C5" s="47"/>
    </row>
    <row r="6">
      <c r="A6" s="48"/>
      <c r="B6" s="44">
        <v>1499.0</v>
      </c>
      <c r="C6" s="47"/>
    </row>
    <row r="7">
      <c r="A7" s="46"/>
      <c r="B7" s="44">
        <v>1500.0</v>
      </c>
      <c r="C7" s="47"/>
    </row>
    <row r="8">
      <c r="A8" s="43" t="s">
        <v>202</v>
      </c>
      <c r="B8" s="44">
        <v>6897.0</v>
      </c>
      <c r="C8" s="45">
        <f>SUM(B8:B12)/5</f>
        <v>4455</v>
      </c>
    </row>
    <row r="9">
      <c r="A9" s="48"/>
      <c r="B9" s="49">
        <v>927.0</v>
      </c>
      <c r="C9" s="47"/>
    </row>
    <row r="10">
      <c r="A10" s="48"/>
      <c r="B10" s="44">
        <v>13197.0</v>
      </c>
      <c r="C10" s="47"/>
    </row>
    <row r="11">
      <c r="A11" s="48"/>
      <c r="B11" s="49">
        <v>661.0</v>
      </c>
      <c r="C11" s="47"/>
    </row>
    <row r="12">
      <c r="A12" s="46"/>
      <c r="B12" s="49">
        <v>593.0</v>
      </c>
      <c r="C12" s="47"/>
    </row>
    <row r="13">
      <c r="A13" s="43" t="s">
        <v>248</v>
      </c>
      <c r="B13" s="44">
        <v>1599.0</v>
      </c>
      <c r="C13" s="45">
        <f>SUM(B13:B17)/5</f>
        <v>3208.6</v>
      </c>
    </row>
    <row r="14">
      <c r="A14" s="48"/>
      <c r="B14" s="44">
        <v>1070.0</v>
      </c>
      <c r="C14" s="47"/>
    </row>
    <row r="15">
      <c r="A15" s="48"/>
      <c r="B15" s="44">
        <v>6396.0</v>
      </c>
      <c r="C15" s="47"/>
    </row>
    <row r="16">
      <c r="A16" s="48"/>
      <c r="B16" s="44">
        <v>4254.0</v>
      </c>
      <c r="C16" s="47"/>
    </row>
    <row r="17">
      <c r="A17" s="46"/>
      <c r="B17" s="44">
        <v>2724.0</v>
      </c>
      <c r="C17" s="47"/>
    </row>
    <row r="18">
      <c r="A18" s="43" t="s">
        <v>249</v>
      </c>
      <c r="B18" s="44">
        <v>1799.0</v>
      </c>
      <c r="C18" s="45">
        <f>SUM(B18:B23)/6</f>
        <v>2348.166667</v>
      </c>
    </row>
    <row r="19">
      <c r="A19" s="48"/>
      <c r="B19" s="44">
        <v>2174.0</v>
      </c>
      <c r="C19" s="47"/>
    </row>
    <row r="20">
      <c r="A20" s="48"/>
      <c r="B20" s="44">
        <v>3678.0</v>
      </c>
      <c r="C20" s="47"/>
    </row>
    <row r="21" ht="15.75" customHeight="1">
      <c r="A21" s="48"/>
      <c r="B21" s="44">
        <v>1499.0</v>
      </c>
      <c r="C21" s="47"/>
    </row>
    <row r="22" ht="15.75" customHeight="1">
      <c r="A22" s="48"/>
      <c r="B22" s="44">
        <v>2763.0</v>
      </c>
      <c r="C22" s="47"/>
    </row>
    <row r="23" ht="15.75" customHeight="1">
      <c r="A23" s="46"/>
      <c r="B23" s="44">
        <v>2176.0</v>
      </c>
      <c r="C23" s="4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3:A17"/>
    <mergeCell ref="A18:A23"/>
    <mergeCell ref="A2:A3"/>
    <mergeCell ref="C2:C3"/>
    <mergeCell ref="A4:A7"/>
    <mergeCell ref="C4:C7"/>
    <mergeCell ref="A8:A12"/>
    <mergeCell ref="C8:C12"/>
    <mergeCell ref="C13:C17"/>
    <mergeCell ref="C18:C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86"/>
    <col customWidth="1" min="3" max="3" width="15.43"/>
    <col customWidth="1" min="4" max="4" width="8.71"/>
    <col customWidth="1" min="5" max="5" width="19.71"/>
    <col customWidth="1" min="6" max="26" width="8.71"/>
  </cols>
  <sheetData>
    <row r="3"/>
    <row r="4"/>
    <row r="5"/>
    <row r="6"/>
    <row r="7" ht="15.0" customHeight="1">
      <c r="A7" s="15"/>
      <c r="B7" s="15"/>
      <c r="C7" s="16"/>
    </row>
    <row r="10">
      <c r="A10" s="17" t="s">
        <v>209</v>
      </c>
      <c r="B10" s="17" t="s">
        <v>207</v>
      </c>
      <c r="C10" s="18" t="s">
        <v>210</v>
      </c>
      <c r="D10" s="17" t="s">
        <v>208</v>
      </c>
    </row>
    <row r="11">
      <c r="A11" s="19" t="s">
        <v>24</v>
      </c>
      <c r="B11" s="4">
        <v>190877.0</v>
      </c>
      <c r="C11" s="6" t="s">
        <v>211</v>
      </c>
      <c r="D11" s="4">
        <v>56.0</v>
      </c>
    </row>
    <row r="12">
      <c r="A12" s="19" t="s">
        <v>17</v>
      </c>
      <c r="B12" s="4">
        <v>190414.0</v>
      </c>
      <c r="C12" s="6" t="s">
        <v>211</v>
      </c>
      <c r="D12" s="4">
        <v>57.0</v>
      </c>
    </row>
    <row r="13">
      <c r="A13" s="4" t="s">
        <v>212</v>
      </c>
      <c r="B13" s="4">
        <v>40000.0</v>
      </c>
      <c r="C13" s="6" t="s">
        <v>213</v>
      </c>
      <c r="D13" s="4">
        <v>15.0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29"/>
    <col customWidth="1" min="3" max="3" width="12.71"/>
    <col customWidth="1" min="4" max="4" width="22.57"/>
    <col customWidth="1" min="5" max="5" width="11.29"/>
    <col customWidth="1" min="6" max="6" width="22.57"/>
    <col customWidth="1" min="7" max="7" width="17.86"/>
    <col customWidth="1" min="8" max="8" width="15.0"/>
    <col customWidth="1" min="9" max="9" width="27.86"/>
    <col customWidth="1" min="10" max="10" width="16.43"/>
    <col customWidth="1" min="11" max="26" width="8.71"/>
  </cols>
  <sheetData>
    <row r="2">
      <c r="G2" s="19"/>
      <c r="H2" s="19"/>
      <c r="I2" s="19"/>
      <c r="J2" s="19"/>
    </row>
    <row r="3" ht="25.5" customHeight="1">
      <c r="F3" s="21"/>
      <c r="G3" s="22" t="s">
        <v>214</v>
      </c>
      <c r="H3" s="22" t="s">
        <v>215</v>
      </c>
      <c r="I3" s="22" t="s">
        <v>216</v>
      </c>
      <c r="J3" s="22" t="s">
        <v>217</v>
      </c>
    </row>
    <row r="4" ht="30.75" customHeight="1">
      <c r="F4" s="25"/>
      <c r="G4" s="26" t="s">
        <v>218</v>
      </c>
      <c r="H4" s="27">
        <v>50.0</v>
      </c>
      <c r="I4" s="26" t="s">
        <v>219</v>
      </c>
      <c r="J4" s="26" t="s">
        <v>220</v>
      </c>
    </row>
    <row r="5">
      <c r="F5" s="25"/>
      <c r="G5" s="26" t="s">
        <v>221</v>
      </c>
      <c r="H5" s="27">
        <v>20.0</v>
      </c>
      <c r="I5" s="26" t="s">
        <v>222</v>
      </c>
      <c r="J5" s="26" t="s">
        <v>223</v>
      </c>
    </row>
    <row r="6">
      <c r="F6" s="25"/>
      <c r="G6" s="26" t="s">
        <v>224</v>
      </c>
      <c r="H6" s="27">
        <v>60.0</v>
      </c>
      <c r="I6" s="26" t="s">
        <v>225</v>
      </c>
      <c r="J6" s="26" t="s">
        <v>226</v>
      </c>
    </row>
    <row r="7">
      <c r="F7" s="25"/>
      <c r="G7" s="26" t="s">
        <v>227</v>
      </c>
      <c r="H7" s="27">
        <v>10.0</v>
      </c>
      <c r="I7" s="26" t="s">
        <v>228</v>
      </c>
      <c r="J7" s="26" t="s">
        <v>223</v>
      </c>
    </row>
    <row r="8">
      <c r="F8" s="25"/>
      <c r="G8" s="26" t="s">
        <v>229</v>
      </c>
      <c r="H8" s="27">
        <v>25.0</v>
      </c>
      <c r="I8" s="26" t="s">
        <v>230</v>
      </c>
      <c r="J8" s="26" t="s">
        <v>220</v>
      </c>
    </row>
    <row r="9">
      <c r="F9" s="25"/>
      <c r="G9" s="26" t="s">
        <v>231</v>
      </c>
      <c r="H9" s="27">
        <v>12.0</v>
      </c>
      <c r="I9" s="26" t="s">
        <v>232</v>
      </c>
      <c r="J9" s="26" t="s">
        <v>220</v>
      </c>
    </row>
    <row r="10">
      <c r="F10" s="25"/>
      <c r="G10" s="26" t="s">
        <v>233</v>
      </c>
      <c r="H10" s="27">
        <v>30.0</v>
      </c>
      <c r="I10" s="26" t="s">
        <v>234</v>
      </c>
      <c r="J10" s="26" t="s">
        <v>226</v>
      </c>
    </row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6.86"/>
    <col customWidth="1" min="3" max="26" width="8.71"/>
  </cols>
  <sheetData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71"/>
    <col customWidth="1" min="4" max="26" width="8.71"/>
  </cols>
  <sheetData>
    <row r="1" ht="14.25" customHeight="1">
      <c r="A1" s="34" t="s">
        <v>236</v>
      </c>
      <c r="B1" s="34" t="s">
        <v>237</v>
      </c>
      <c r="C1" s="34" t="s">
        <v>238</v>
      </c>
    </row>
    <row r="2" ht="14.25" customHeight="1">
      <c r="A2" s="35" t="s">
        <v>239</v>
      </c>
      <c r="B2" s="35">
        <v>1.5</v>
      </c>
      <c r="C2" s="35">
        <v>6.0</v>
      </c>
    </row>
    <row r="3" ht="14.25" customHeight="1">
      <c r="A3" s="35" t="s">
        <v>240</v>
      </c>
      <c r="B3" s="35">
        <v>2.0</v>
      </c>
      <c r="C3" s="35">
        <v>7.5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43"/>
    <col customWidth="1" min="3" max="26" width="8.71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43"/>
    <col customWidth="1" min="3" max="26" width="8.71"/>
  </cols>
  <sheetData>
    <row r="3" ht="19.5" customHeight="1">
      <c r="A3" s="4"/>
      <c r="B3" s="4"/>
    </row>
    <row r="4" ht="19.5" customHeight="1"/>
    <row r="5" ht="19.5" customHeight="1"/>
    <row r="6" ht="21.0" customHeight="1"/>
    <row r="7" ht="18.0" customHeight="1"/>
    <row r="8" ht="18.0" customHeight="1"/>
    <row r="9" ht="21.0" customHeight="1"/>
    <row r="10" ht="22.5" customHeight="1"/>
    <row r="11"/>
    <row r="12"/>
    <row r="13"/>
    <row r="14"/>
    <row r="15"/>
    <row r="16"/>
    <row r="17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3.14"/>
    <col customWidth="1" min="3" max="26" width="8.71"/>
  </cols>
  <sheetData>
    <row r="1" ht="21.75" customHeight="1">
      <c r="A1" s="36" t="s">
        <v>241</v>
      </c>
      <c r="B1" s="36" t="s">
        <v>242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21.0" customHeight="1">
      <c r="A2" s="38" t="s">
        <v>239</v>
      </c>
      <c r="B2" s="39">
        <v>0.55</v>
      </c>
    </row>
    <row r="3" ht="22.5" customHeight="1">
      <c r="A3" s="38" t="s">
        <v>240</v>
      </c>
      <c r="B3" s="39">
        <v>0.35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2025-03-05T19:24:08Z</dcterms:created>
  <dc:creator>Shivansh</dc:creator>
</cp:coreProperties>
</file>