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richData/rdrichvalue.xml" ContentType="application/vnd.ms-excel.rdrichvalue+xml"/>
  <Override PartName="/xl/richData/rdrichvaluestructure.xml" ContentType="application/vnd.ms-excel.rdrichvaluestructure+xml"/>
  <Override PartName="/xl/richData/rdRichValueTypes.xml" ContentType="application/vnd.ms-excel.rdrichvaluetype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09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aditya/Desktop/"/>
    </mc:Choice>
  </mc:AlternateContent>
  <xr:revisionPtr revIDLastSave="0" documentId="13_ncr:1_{53E3A323-5AA2-6C44-8CF2-047BB032589B}" xr6:coauthVersionLast="47" xr6:coauthVersionMax="47" xr10:uidLastSave="{00000000-0000-0000-0000-000000000000}"/>
  <bookViews>
    <workbookView xWindow="0" yWindow="500" windowWidth="25600" windowHeight="14360" activeTab="1" xr2:uid="{441EB498-DC10-EE43-B235-F9D7B3E0CAA0}"/>
  </bookViews>
  <sheets>
    <sheet name="Sheet-1" sheetId="3" r:id="rId1"/>
    <sheet name="Sheet-2" sheetId="4" r:id="rId2"/>
    <sheet name="Sheet-3" sheetId="5" r:id="rId3"/>
    <sheet name="Sheet-4" sheetId="6" r:id="rId4"/>
    <sheet name="Sheet-5" sheetId="7" r:id="rId5"/>
    <sheet name="Sheet-6" sheetId="8" r:id="rId6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E11" i="4" l="1"/>
  <c r="E12" i="4" s="1"/>
  <c r="E14" i="4" s="1"/>
  <c r="E17" i="4" s="1"/>
  <c r="E18" i="4" s="1"/>
  <c r="E15" i="4"/>
  <c r="D7" i="7" a="1"/>
  <c r="D7" i="7" s="1"/>
  <c r="C16" i="6"/>
  <c r="E14" i="5"/>
  <c r="B14" i="5"/>
  <c r="B22" i="5"/>
  <c r="A14" i="8" a="1"/>
  <c r="E19" i="4" l="1"/>
  <c r="E26" i="4" s="1"/>
  <c r="A14" i="8"/>
  <c r="B15" i="4"/>
  <c r="B12" i="4"/>
  <c r="B14" i="4" s="1"/>
  <c r="B17" i="4" s="1"/>
  <c r="B18" i="4" s="1"/>
  <c r="B19" i="4" l="1"/>
  <c r="B26" i="4" s="1"/>
</calcChain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2">
    <metadataType name="XLDAPR" minSupportedVersion="120000" copy="1" pasteAll="1" pasteValues="1" merge="1" splitFirst="1" rowColShift="1" clearFormats="1" clearComments="1" assign="1" coerce="1" cellMeta="1"/>
    <metadataType name="XLRICHVALUE" minSupportedVersion="120000" copy="1" pasteAll="1" pasteValues="1" merge="1" splitFirst="1" rowColShift="1" clearFormats="1" clearComments="1" assign="1" coerce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futureMetadata name="XLRICHVALUE" count="1">
    <bk>
      <extLst>
        <ext uri="{3e2802c4-a4d2-4d8b-9148-e3be6c30e623}">
          <xlrd:rvb i="0"/>
        </ext>
      </extLst>
    </bk>
  </futureMetadata>
  <cellMetadata count="1">
    <bk>
      <rc t="1" v="0"/>
    </bk>
  </cellMetadata>
  <valueMetadata count="1">
    <bk>
      <rc t="2" v="0"/>
    </bk>
  </valueMetadata>
</metadata>
</file>

<file path=xl/sharedStrings.xml><?xml version="1.0" encoding="utf-8"?>
<sst xmlns="http://schemas.openxmlformats.org/spreadsheetml/2006/main" count="274" uniqueCount="202">
  <si>
    <t>Name</t>
  </si>
  <si>
    <t>Email</t>
  </si>
  <si>
    <t>Designation</t>
  </si>
  <si>
    <t>Anaya Nair</t>
  </si>
  <si>
    <t>Associate</t>
  </si>
  <si>
    <t>Aarav Mehta</t>
  </si>
  <si>
    <t>Analyst</t>
  </si>
  <si>
    <t>Lekisha Bledsoe</t>
  </si>
  <si>
    <t>Manager</t>
  </si>
  <si>
    <t>Rohan Iyer</t>
  </si>
  <si>
    <t>Partner</t>
  </si>
  <si>
    <t>Tanvi Kapoor</t>
  </si>
  <si>
    <t>Director</t>
  </si>
  <si>
    <t>Priya Sharma</t>
  </si>
  <si>
    <t>Assistant Vice President</t>
  </si>
  <si>
    <t>Aditi Rao</t>
  </si>
  <si>
    <t>Vivan Joshi</t>
  </si>
  <si>
    <t>Mira Gupta</t>
  </si>
  <si>
    <t>Vice President</t>
  </si>
  <si>
    <t>Ravi Verma</t>
  </si>
  <si>
    <t>Aryan Patel</t>
  </si>
  <si>
    <t>Neha Singh</t>
  </si>
  <si>
    <t>Akash Mishra</t>
  </si>
  <si>
    <t>Associate Director</t>
  </si>
  <si>
    <t>Sahil Desai</t>
  </si>
  <si>
    <t>Kavya Agarwal</t>
  </si>
  <si>
    <t>Ishita Chatterjee</t>
  </si>
  <si>
    <t>Arjun Kulkarni</t>
  </si>
  <si>
    <t>Sneha Reddy</t>
  </si>
  <si>
    <t>Karan Bhatia</t>
  </si>
  <si>
    <t>Diya Menon</t>
  </si>
  <si>
    <t>Rajni Seth</t>
  </si>
  <si>
    <t>Pooja Das</t>
  </si>
  <si>
    <t>Meera Kapoor</t>
  </si>
  <si>
    <t>Ayaan Saxena</t>
  </si>
  <si>
    <t>Isha Joshi</t>
  </si>
  <si>
    <t>Rishi Varma</t>
  </si>
  <si>
    <t>Tara Bansal</t>
  </si>
  <si>
    <t>Naina Sharma</t>
  </si>
  <si>
    <t>Jaya Khanna</t>
  </si>
  <si>
    <t>Rhea Nair</t>
  </si>
  <si>
    <t>Aishwarya Desai</t>
  </si>
  <si>
    <t>Vikram Mehta</t>
  </si>
  <si>
    <t>Avni Singh</t>
  </si>
  <si>
    <t>Intern</t>
  </si>
  <si>
    <t>Pranav Rao</t>
  </si>
  <si>
    <t>Varun Bhatia</t>
  </si>
  <si>
    <t>Ankit Sharma</t>
  </si>
  <si>
    <t>Sonal Patel</t>
  </si>
  <si>
    <t>Dev Limaye</t>
  </si>
  <si>
    <t>Trisha Gupta</t>
  </si>
  <si>
    <t>Esha Reddy</t>
  </si>
  <si>
    <t>Jaya Jain</t>
  </si>
  <si>
    <t>Saanvi Rao</t>
  </si>
  <si>
    <t>Kunal Mehra</t>
  </si>
  <si>
    <t>Sakshi Kapoor</t>
  </si>
  <si>
    <t>Raj Mayur</t>
  </si>
  <si>
    <t>Anaya Purohit</t>
  </si>
  <si>
    <t>Ananya Agarwal</t>
  </si>
  <si>
    <t>Riya Desai</t>
  </si>
  <si>
    <t>Swara Joshi</t>
  </si>
  <si>
    <t>Tanya Patil</t>
  </si>
  <si>
    <t>HR of a company working on employee details list</t>
  </si>
  <si>
    <t>Task 1: Find out how many designations exist?</t>
  </si>
  <si>
    <t>Task 2: How many 'analysts' or 'associates' are there in the team?</t>
  </si>
  <si>
    <t>Task 3: We have the names, can you create email ID?</t>
  </si>
  <si>
    <t>Accountant of a company working on Income Statement</t>
  </si>
  <si>
    <t>Task 4: Calculate the amount of tax to be paid by the company</t>
  </si>
  <si>
    <t>Task 5: What if the tax rate changes? Scenario analysis</t>
  </si>
  <si>
    <t>Microsoft 2021 Financials -  All values USD Millions.</t>
  </si>
  <si>
    <t>Particulars</t>
  </si>
  <si>
    <t>Amount</t>
  </si>
  <si>
    <t>Sales/Revenue</t>
  </si>
  <si>
    <t xml:space="preserve">Cost of Goods Sold (COGS) incl. D&amp;A	</t>
  </si>
  <si>
    <t xml:space="preserve">Gross Income	</t>
  </si>
  <si>
    <t xml:space="preserve">SG&amp;A Expense	</t>
  </si>
  <si>
    <t>EBIT</t>
  </si>
  <si>
    <t>Non-Operating Interest Income</t>
  </si>
  <si>
    <t>Non Operating Expense</t>
  </si>
  <si>
    <t>Pretax Income</t>
  </si>
  <si>
    <t>Income Tax</t>
  </si>
  <si>
    <t>Net Profit</t>
  </si>
  <si>
    <t>Assumptions</t>
  </si>
  <si>
    <t>Tax Rate</t>
  </si>
  <si>
    <t>Data Table - @ various Tax Rates</t>
  </si>
  <si>
    <t>Employee decides to leave his job, and pursue MBA</t>
  </si>
  <si>
    <t>Task 6: What would be the EMI?</t>
  </si>
  <si>
    <t>Task 7: If I pay higher amount than stated EMI, what would be change in the duration?</t>
  </si>
  <si>
    <t>What IF? Goal Seek + Solver Add In</t>
  </si>
  <si>
    <t>My Education Loan</t>
  </si>
  <si>
    <t>Education Loan</t>
  </si>
  <si>
    <t>Interest Rate</t>
  </si>
  <si>
    <t>Tenure (Months)</t>
  </si>
  <si>
    <t>EMI</t>
  </si>
  <si>
    <t>https://emicalculator.net/</t>
  </si>
  <si>
    <t>Text To Columns</t>
  </si>
  <si>
    <t>09465584195</t>
  </si>
  <si>
    <t>+919736192848</t>
  </si>
  <si>
    <t>+91 8177924769</t>
  </si>
  <si>
    <t>01254978742</t>
  </si>
  <si>
    <t>=LEFT(text,num_chars)</t>
  </si>
  <si>
    <t>=RIGHT(text,num_chars)</t>
  </si>
  <si>
    <t>=MID(text,start_num,num_chars)</t>
  </si>
  <si>
    <t>=LEN(text)</t>
  </si>
  <si>
    <t>Task 8: Can you separate Name, Location and Age data points</t>
  </si>
  <si>
    <t>Task 9: Clean phone number format to a standardised list
Check if the total characters are 10</t>
  </si>
  <si>
    <t>Task 10: There are gaps in roll numbers, can you fix it?</t>
  </si>
  <si>
    <t>Sr. No.</t>
  </si>
  <si>
    <t>Part</t>
  </si>
  <si>
    <t>USD $</t>
  </si>
  <si>
    <t>INR</t>
  </si>
  <si>
    <t>GBP</t>
  </si>
  <si>
    <t>EUR</t>
  </si>
  <si>
    <t>IND/USD</t>
  </si>
  <si>
    <t>GBP/USD</t>
  </si>
  <si>
    <t>EUR/USD</t>
  </si>
  <si>
    <t>Processor</t>
  </si>
  <si>
    <t>Motherboard</t>
  </si>
  <si>
    <t>GPU</t>
  </si>
  <si>
    <t>RAM</t>
  </si>
  <si>
    <t>SSD 1</t>
  </si>
  <si>
    <t>SSD 2</t>
  </si>
  <si>
    <t>Cabinet</t>
  </si>
  <si>
    <t>SMPS</t>
  </si>
  <si>
    <t>Task 11: Convert prices in USD to INR, Pound and Euro using exchange rate</t>
  </si>
  <si>
    <t>Task 12: Is there any alternative or faster way to execute task 11</t>
  </si>
  <si>
    <t>Currency conversion</t>
  </si>
  <si>
    <t>"Stock Market Performance
and webscrapping"</t>
  </si>
  <si>
    <t>Task 13: Extract stock market price of Nifty, Reliance, HDFC Bank directly</t>
  </si>
  <si>
    <t>Task 14: Live data of world population</t>
  </si>
  <si>
    <t>=STOCKHISTORY(stock,start_date,end_date,interval,headers,properties1,...)</t>
  </si>
  <si>
    <t>Stock</t>
  </si>
  <si>
    <t>Start Date</t>
  </si>
  <si>
    <t>End Date</t>
  </si>
  <si>
    <t>Interval</t>
  </si>
  <si>
    <t>https://www.worldometers.info/world-population/population-by-country/</t>
  </si>
  <si>
    <t>TSLA</t>
  </si>
  <si>
    <t>anaya.nair@mango.com</t>
  </si>
  <si>
    <t>aarav.mehta@mango.com</t>
  </si>
  <si>
    <t>lekisha.bledsoe@mango.com</t>
  </si>
  <si>
    <t>rohan.iyer@mango.com</t>
  </si>
  <si>
    <t>tanvi.kapoor@mango.com</t>
  </si>
  <si>
    <t>priya.sharma@mango.com</t>
  </si>
  <si>
    <t>aditi.rao@mango.com</t>
  </si>
  <si>
    <t>vivan.joshi@mango.com</t>
  </si>
  <si>
    <t>mira.gupta@mango.com</t>
  </si>
  <si>
    <t>ravi.verma@mango.com</t>
  </si>
  <si>
    <t>aryan.patel@mango.com</t>
  </si>
  <si>
    <t>neha.singh@mango.com</t>
  </si>
  <si>
    <t>akash.mishra@mango.com</t>
  </si>
  <si>
    <t>sahil.desai@mango.com</t>
  </si>
  <si>
    <t>kavya.agarwal@mango.com</t>
  </si>
  <si>
    <t>ishita.chatterjee@mango.com</t>
  </si>
  <si>
    <t>arjun.kulkarni@mango.com</t>
  </si>
  <si>
    <t>sneha.reddy@mango.com</t>
  </si>
  <si>
    <t>karan.bhatia@mango.com</t>
  </si>
  <si>
    <t>diya.menon@mango.com</t>
  </si>
  <si>
    <t>rajni.seth@mango.com</t>
  </si>
  <si>
    <t>pooja.das@mango.com</t>
  </si>
  <si>
    <t>meera.kapoor@mango.com</t>
  </si>
  <si>
    <t>ayaan.saxena@mango.com</t>
  </si>
  <si>
    <t>isha.joshi@mango.com</t>
  </si>
  <si>
    <t>rishi.varma@mango.com</t>
  </si>
  <si>
    <t>tara.bansal@mango.com</t>
  </si>
  <si>
    <t>naina.sharma@mango.com</t>
  </si>
  <si>
    <t>jaya.khanna@mango.com</t>
  </si>
  <si>
    <t>rhea.nair@mango.com</t>
  </si>
  <si>
    <t>aishwarya.desai@mango.com</t>
  </si>
  <si>
    <t>vikram.mehta@mango.com</t>
  </si>
  <si>
    <t>avni.singh@mango.com</t>
  </si>
  <si>
    <t>pranav.rao@mango.com</t>
  </si>
  <si>
    <t>varun.bhatia@mango.com</t>
  </si>
  <si>
    <t>ankit.sharma@mango.com</t>
  </si>
  <si>
    <t>sonal.patel@mango.com</t>
  </si>
  <si>
    <t>dev.limaye@mango.com</t>
  </si>
  <si>
    <t>trisha.gupta@mango.com</t>
  </si>
  <si>
    <t>esha.reddy@mango.com</t>
  </si>
  <si>
    <t>jaya.jain@mango.com</t>
  </si>
  <si>
    <t>saanvi.rao@mango.com</t>
  </si>
  <si>
    <t>kunal.mehra@mango.com</t>
  </si>
  <si>
    <t>sakshi.kapoor@mango.com</t>
  </si>
  <si>
    <t>raj.mayur@mango.com</t>
  </si>
  <si>
    <t>anaya.purohit@mango.com</t>
  </si>
  <si>
    <t>ananya.agarwal@mango.com</t>
  </si>
  <si>
    <t>riya.desai@mango.com</t>
  </si>
  <si>
    <t>swara.joshi@mango.com</t>
  </si>
  <si>
    <t>tanya.patil@mango.com</t>
  </si>
  <si>
    <t>Modeling + Data Tables - Basics</t>
  </si>
  <si>
    <t>Chinmay</t>
  </si>
  <si>
    <t xml:space="preserve"> Male</t>
  </si>
  <si>
    <t xml:space="preserve"> Hyd</t>
  </si>
  <si>
    <t>Harjas</t>
  </si>
  <si>
    <t xml:space="preserve"> Mohali</t>
  </si>
  <si>
    <t>Harsh</t>
  </si>
  <si>
    <t>Sanika</t>
  </si>
  <si>
    <t xml:space="preserve"> Female</t>
  </si>
  <si>
    <t>Sakshi</t>
  </si>
  <si>
    <t>Ankita</t>
  </si>
  <si>
    <t>Priyank</t>
  </si>
  <si>
    <t>PGPSM 023</t>
  </si>
  <si>
    <t>Scenario analysis</t>
  </si>
  <si>
    <t>COGS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</si>
</sst>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43" formatCode="_(* #,##0.00_);_(* \(#,##0.00\);_(* &quot;-&quot;??_);_(@_)"/>
    <numFmt numFmtId="164" formatCode="&quot;₹&quot;\ #,##0.00;[Red]&quot;₹&quot;\ \-#,##0.00"/>
    <numFmt numFmtId="165" formatCode="_(* #,##0_);_(* \(#,##0\);_(* &quot;-&quot;??_);_(@_)"/>
  </numFmts>
  <fonts count="15" x14ac:knownFonts="1">
    <font>
      <sz val="12"/>
      <color theme="1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b/>
      <sz val="12"/>
      <color theme="1"/>
      <name val="Aptos Narrow"/>
      <family val="2"/>
      <scheme val="minor"/>
    </font>
    <font>
      <sz val="10"/>
      <color theme="1"/>
      <name val="Arial"/>
      <family val="2"/>
    </font>
    <font>
      <u/>
      <sz val="12"/>
      <color theme="10"/>
      <name val="Aptos Narrow"/>
      <family val="2"/>
      <scheme val="minor"/>
    </font>
    <font>
      <b/>
      <sz val="11"/>
      <color theme="0" tint="-4.9989318521683403E-2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b/>
      <sz val="11"/>
      <name val="Aptos Narrow"/>
      <family val="2"/>
      <scheme val="minor"/>
    </font>
    <font>
      <sz val="12"/>
      <color theme="1"/>
      <name val="Aptos Narrow"/>
      <family val="2"/>
      <scheme val="minor"/>
    </font>
    <font>
      <sz val="14"/>
      <color rgb="FF474747"/>
      <name val="Arial"/>
      <family val="2"/>
    </font>
    <font>
      <sz val="14"/>
      <color theme="1"/>
      <name val="Arial"/>
      <family val="2"/>
    </font>
    <font>
      <sz val="14"/>
      <color theme="1"/>
      <name val="Aptos Narrow"/>
      <family val="2"/>
      <scheme val="minor"/>
    </font>
    <font>
      <b/>
      <sz val="14"/>
      <color theme="3"/>
      <name val="Aptos Narrow"/>
      <family val="2"/>
      <scheme val="minor"/>
    </font>
    <font>
      <sz val="18"/>
      <color theme="1"/>
      <name val="Arial"/>
      <family val="2"/>
    </font>
    <font>
      <sz val="18"/>
      <color theme="1"/>
      <name val="Aptos Narrow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rgb="FF002060"/>
        <bgColor indexed="64"/>
      </patternFill>
    </fill>
    <fill>
      <patternFill patternType="solid">
        <fgColor theme="7"/>
        <bgColor indexed="64"/>
      </patternFill>
    </fill>
  </fills>
  <borders count="7">
    <border>
      <left/>
      <right/>
      <top/>
      <bottom/>
      <diagonal/>
    </border>
    <border>
      <left/>
      <right/>
      <top/>
      <bottom style="medium">
        <color theme="4" tint="0.39997558519241921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dashed">
        <color auto="1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dashed">
        <color auto="1"/>
      </right>
      <top/>
      <bottom/>
      <diagonal/>
    </border>
  </borders>
  <cellStyleXfs count="4">
    <xf numFmtId="0" fontId="0" fillId="0" borderId="0"/>
    <xf numFmtId="0" fontId="1" fillId="0" borderId="1" applyNumberFormat="0" applyFill="0" applyAlignment="0" applyProtection="0"/>
    <xf numFmtId="0" fontId="4" fillId="0" borderId="0" applyNumberFormat="0" applyFill="0" applyBorder="0" applyAlignment="0" applyProtection="0"/>
    <xf numFmtId="43" fontId="8" fillId="0" borderId="0" applyFont="0" applyFill="0" applyBorder="0" applyAlignment="0" applyProtection="0"/>
  </cellStyleXfs>
  <cellXfs count="40">
    <xf numFmtId="0" fontId="0" fillId="0" borderId="0" xfId="0"/>
    <xf numFmtId="3" fontId="0" fillId="0" borderId="0" xfId="0" applyNumberFormat="1"/>
    <xf numFmtId="9" fontId="0" fillId="0" borderId="0" xfId="0" applyNumberFormat="1"/>
    <xf numFmtId="0" fontId="3" fillId="0" borderId="0" xfId="0" applyFont="1"/>
    <xf numFmtId="0" fontId="2" fillId="3" borderId="0" xfId="0" applyFont="1" applyFill="1"/>
    <xf numFmtId="0" fontId="4" fillId="0" borderId="0" xfId="2"/>
    <xf numFmtId="0" fontId="1" fillId="0" borderId="1" xfId="1"/>
    <xf numFmtId="0" fontId="1" fillId="4" borderId="1" xfId="1" applyFill="1"/>
    <xf numFmtId="0" fontId="5" fillId="5" borderId="0" xfId="0" applyFont="1" applyFill="1"/>
    <xf numFmtId="0" fontId="6" fillId="0" borderId="2" xfId="0" applyFont="1" applyBorder="1"/>
    <xf numFmtId="3" fontId="6" fillId="0" borderId="2" xfId="0" applyNumberFormat="1" applyFont="1" applyBorder="1"/>
    <xf numFmtId="0" fontId="6" fillId="0" borderId="3" xfId="0" applyFont="1" applyBorder="1"/>
    <xf numFmtId="0" fontId="6" fillId="0" borderId="0" xfId="0" applyFont="1"/>
    <xf numFmtId="3" fontId="0" fillId="2" borderId="0" xfId="0" applyNumberFormat="1" applyFill="1"/>
    <xf numFmtId="164" fontId="0" fillId="4" borderId="0" xfId="0" applyNumberFormat="1" applyFill="1"/>
    <xf numFmtId="164" fontId="0" fillId="0" borderId="0" xfId="0" applyNumberFormat="1"/>
    <xf numFmtId="0" fontId="7" fillId="0" borderId="3" xfId="0" applyFont="1" applyBorder="1" applyAlignment="1">
      <alignment horizontal="center" vertical="top" wrapText="1"/>
    </xf>
    <xf numFmtId="0" fontId="7" fillId="0" borderId="3" xfId="0" applyFont="1" applyBorder="1" applyAlignment="1">
      <alignment horizontal="left"/>
    </xf>
    <xf numFmtId="0" fontId="7" fillId="0" borderId="4" xfId="0" applyFont="1" applyBorder="1" applyAlignment="1">
      <alignment horizontal="right" wrapText="1"/>
    </xf>
    <xf numFmtId="0" fontId="6" fillId="0" borderId="3" xfId="0" applyFont="1" applyBorder="1" applyAlignment="1">
      <alignment horizontal="right"/>
    </xf>
    <xf numFmtId="0" fontId="6" fillId="0" borderId="5" xfId="0" applyFont="1" applyBorder="1" applyAlignment="1">
      <alignment horizontal="center"/>
    </xf>
    <xf numFmtId="0" fontId="0" fillId="0" borderId="0" xfId="0" applyAlignment="1">
      <alignment horizontal="center" vertical="top" wrapText="1"/>
    </xf>
    <xf numFmtId="0" fontId="0" fillId="0" borderId="0" xfId="0" applyAlignment="1">
      <alignment horizontal="left" vertical="top"/>
    </xf>
    <xf numFmtId="0" fontId="0" fillId="0" borderId="6" xfId="0" applyBorder="1"/>
    <xf numFmtId="0" fontId="0" fillId="0" borderId="5" xfId="0" applyBorder="1" applyAlignment="1">
      <alignment horizontal="center"/>
    </xf>
    <xf numFmtId="0" fontId="0" fillId="0" borderId="0" xfId="0" applyAlignment="1">
      <alignment horizontal="center"/>
    </xf>
    <xf numFmtId="3" fontId="6" fillId="6" borderId="2" xfId="0" applyNumberFormat="1" applyFont="1" applyFill="1" applyBorder="1"/>
    <xf numFmtId="165" fontId="0" fillId="0" borderId="0" xfId="3" applyNumberFormat="1" applyFont="1"/>
    <xf numFmtId="0" fontId="10" fillId="0" borderId="0" xfId="0" applyFont="1"/>
    <xf numFmtId="0" fontId="11" fillId="0" borderId="0" xfId="0" applyFont="1"/>
    <xf numFmtId="0" fontId="12" fillId="0" borderId="1" xfId="1" applyFont="1"/>
    <xf numFmtId="1" fontId="11" fillId="0" borderId="0" xfId="0" quotePrefix="1" applyNumberFormat="1" applyFont="1" applyAlignment="1">
      <alignment horizontal="left"/>
    </xf>
    <xf numFmtId="1" fontId="11" fillId="0" borderId="0" xfId="0" applyNumberFormat="1" applyFont="1" applyAlignment="1">
      <alignment horizontal="left"/>
    </xf>
    <xf numFmtId="0" fontId="11" fillId="0" borderId="0" xfId="0" quotePrefix="1" applyFont="1"/>
    <xf numFmtId="0" fontId="13" fillId="0" borderId="0" xfId="0" applyFont="1"/>
    <xf numFmtId="0" fontId="14" fillId="0" borderId="0" xfId="0" applyFont="1"/>
    <xf numFmtId="0" fontId="14" fillId="0" borderId="0" xfId="0" quotePrefix="1" applyFont="1"/>
    <xf numFmtId="15" fontId="14" fillId="0" borderId="0" xfId="0" applyNumberFormat="1" applyFont="1" applyAlignment="1">
      <alignment horizontal="right"/>
    </xf>
    <xf numFmtId="0" fontId="14" fillId="0" borderId="0" xfId="0" applyFont="1" applyAlignment="1">
      <alignment horizontal="right"/>
    </xf>
    <xf numFmtId="0" fontId="9" fillId="0" borderId="0" xfId="0" applyFont="1" applyAlignment="1">
      <alignment horizontal="right"/>
    </xf>
  </cellXfs>
  <cellStyles count="4">
    <cellStyle name="Comma" xfId="3" builtinId="3"/>
    <cellStyle name="Heading 3" xfId="1" builtinId="18"/>
    <cellStyle name="Hyperlink" xfId="2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13" Type="http://schemas.microsoft.com/office/2017/06/relationships/rdRichValueTypes" Target="richData/rdRichValueTyp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12" Type="http://schemas.microsoft.com/office/2017/06/relationships/rdRichValueStructure" Target="richData/rdrichvaluestructure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microsoft.com/office/2017/06/relationships/rdRichValue" Target="richData/rdrichvalue.xml"/><Relationship Id="rId5" Type="http://schemas.openxmlformats.org/officeDocument/2006/relationships/worksheet" Target="worksheets/sheet5.xml"/><Relationship Id="rId10" Type="http://schemas.openxmlformats.org/officeDocument/2006/relationships/sheetMetadata" Target="metadata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Relationship Id="rId14" Type="http://schemas.openxmlformats.org/officeDocument/2006/relationships/calcChain" Target="calcChain.xml"/></Relationships>
</file>

<file path=xl/richData/rdRichValueTypes.xml><?xml version="1.0" encoding="utf-8"?>
<rvTypesInfo xmlns="http://schemas.microsoft.com/office/spreadsheetml/2017/richdata2" xmlns:mc="http://schemas.openxmlformats.org/markup-compatibility/2006" xmlns:x="http://schemas.openxmlformats.org/spreadsheetml/2006/main" mc:Ignorable="x">
  <global>
    <keyFlags>
      <key name="_Self">
        <flag name="ExcludeFromFile" value="1"/>
        <flag name="ExcludeFromCalcComparison" value="1"/>
      </key>
      <key name="_DisplayString">
        <flag name="ExcludeFromCalcComparison" value="1"/>
      </key>
      <key name="_Flags">
        <flag name="ExcludeFromCalcComparison" value="1"/>
      </key>
      <key name="_Format">
        <flag name="ExcludeFromCalcComparison" value="1"/>
      </key>
      <key name="_SubLabel">
        <flag name="ExcludeFromCalcComparison" value="1"/>
      </key>
      <key name="_Attribution">
        <flag name="ExcludeFromCalcComparison" value="1"/>
      </key>
      <key name="_Icon">
        <flag name="ExcludeFromCalcComparison" value="1"/>
      </key>
      <key name="_Display">
        <flag name="ExcludeFromCalcComparison" value="1"/>
      </key>
      <key name="_CanonicalPropertyNames">
        <flag name="ExcludeFromCalcComparison" value="1"/>
      </key>
      <key name="_ClassificationId">
        <flag name="ExcludeFromCalcComparison" value="1"/>
      </key>
    </keyFlags>
  </global>
</rvTypesInfo>
</file>

<file path=xl/richData/rdrichvalue.xml><?xml version="1.0" encoding="utf-8"?>
<rvData xmlns="http://schemas.microsoft.com/office/spreadsheetml/2017/richdata" count="1">
  <rv s="0">
    <v>10</v>
    <v>8</v>
  </rv>
</rvData>
</file>

<file path=xl/richData/rdrichvaluestructure.xml><?xml version="1.0" encoding="utf-8"?>
<rvStructures xmlns="http://schemas.microsoft.com/office/spreadsheetml/2017/richdata" count="1">
  <s t="_error">
    <k n="errorType" t="i"/>
    <k n="subType" t="i"/>
  </s>
</rvStructure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3" Type="http://schemas.openxmlformats.org/officeDocument/2006/relationships/hyperlink" Target="mailto:akash.mishra@mango.com" TargetMode="External"/><Relationship Id="rId18" Type="http://schemas.openxmlformats.org/officeDocument/2006/relationships/hyperlink" Target="mailto:sneha.reddy@mango.com" TargetMode="External"/><Relationship Id="rId26" Type="http://schemas.openxmlformats.org/officeDocument/2006/relationships/hyperlink" Target="mailto:rishi.varma@mango.com" TargetMode="External"/><Relationship Id="rId39" Type="http://schemas.openxmlformats.org/officeDocument/2006/relationships/hyperlink" Target="mailto:trisha.gupta@mango.com" TargetMode="External"/><Relationship Id="rId21" Type="http://schemas.openxmlformats.org/officeDocument/2006/relationships/hyperlink" Target="mailto:rajni.seth@mango.com" TargetMode="External"/><Relationship Id="rId34" Type="http://schemas.openxmlformats.org/officeDocument/2006/relationships/hyperlink" Target="mailto:pranav.rao@mango.com" TargetMode="External"/><Relationship Id="rId42" Type="http://schemas.openxmlformats.org/officeDocument/2006/relationships/hyperlink" Target="mailto:saanvi.rao@mango.com" TargetMode="External"/><Relationship Id="rId47" Type="http://schemas.openxmlformats.org/officeDocument/2006/relationships/hyperlink" Target="mailto:ananya.agarwal@mango.com" TargetMode="External"/><Relationship Id="rId50" Type="http://schemas.openxmlformats.org/officeDocument/2006/relationships/hyperlink" Target="mailto:tanya.patil@mango.com" TargetMode="External"/><Relationship Id="rId7" Type="http://schemas.openxmlformats.org/officeDocument/2006/relationships/hyperlink" Target="mailto:aditi.rao@mango.com" TargetMode="External"/><Relationship Id="rId2" Type="http://schemas.openxmlformats.org/officeDocument/2006/relationships/hyperlink" Target="mailto:aarav.mehta@mango.com" TargetMode="External"/><Relationship Id="rId16" Type="http://schemas.openxmlformats.org/officeDocument/2006/relationships/hyperlink" Target="mailto:ishita.chatterjee@mango.com" TargetMode="External"/><Relationship Id="rId29" Type="http://schemas.openxmlformats.org/officeDocument/2006/relationships/hyperlink" Target="mailto:jaya.khanna@mango.com" TargetMode="External"/><Relationship Id="rId11" Type="http://schemas.openxmlformats.org/officeDocument/2006/relationships/hyperlink" Target="mailto:aryan.patel@mango.com" TargetMode="External"/><Relationship Id="rId24" Type="http://schemas.openxmlformats.org/officeDocument/2006/relationships/hyperlink" Target="mailto:ayaan.saxena@mango.com" TargetMode="External"/><Relationship Id="rId32" Type="http://schemas.openxmlformats.org/officeDocument/2006/relationships/hyperlink" Target="mailto:vikram.mehta@mango.com" TargetMode="External"/><Relationship Id="rId37" Type="http://schemas.openxmlformats.org/officeDocument/2006/relationships/hyperlink" Target="mailto:sonal.patel@mango.com" TargetMode="External"/><Relationship Id="rId40" Type="http://schemas.openxmlformats.org/officeDocument/2006/relationships/hyperlink" Target="mailto:esha.reddy@mango.com" TargetMode="External"/><Relationship Id="rId45" Type="http://schemas.openxmlformats.org/officeDocument/2006/relationships/hyperlink" Target="mailto:raj.mayur@mango.com" TargetMode="External"/><Relationship Id="rId5" Type="http://schemas.openxmlformats.org/officeDocument/2006/relationships/hyperlink" Target="mailto:tanvi.kapoor@mango.com" TargetMode="External"/><Relationship Id="rId15" Type="http://schemas.openxmlformats.org/officeDocument/2006/relationships/hyperlink" Target="mailto:kavya.agarwal@mango.com" TargetMode="External"/><Relationship Id="rId23" Type="http://schemas.openxmlformats.org/officeDocument/2006/relationships/hyperlink" Target="mailto:meera.kapoor@mango.com" TargetMode="External"/><Relationship Id="rId28" Type="http://schemas.openxmlformats.org/officeDocument/2006/relationships/hyperlink" Target="mailto:naina.sharma@mango.com" TargetMode="External"/><Relationship Id="rId36" Type="http://schemas.openxmlformats.org/officeDocument/2006/relationships/hyperlink" Target="mailto:ankit.sharma@mango.com" TargetMode="External"/><Relationship Id="rId49" Type="http://schemas.openxmlformats.org/officeDocument/2006/relationships/hyperlink" Target="mailto:swara.joshi@mango.com" TargetMode="External"/><Relationship Id="rId10" Type="http://schemas.openxmlformats.org/officeDocument/2006/relationships/hyperlink" Target="mailto:ravi.verma@mango.com" TargetMode="External"/><Relationship Id="rId19" Type="http://schemas.openxmlformats.org/officeDocument/2006/relationships/hyperlink" Target="mailto:karan.bhatia@mango.com" TargetMode="External"/><Relationship Id="rId31" Type="http://schemas.openxmlformats.org/officeDocument/2006/relationships/hyperlink" Target="mailto:aishwarya.desai@mango.com" TargetMode="External"/><Relationship Id="rId44" Type="http://schemas.openxmlformats.org/officeDocument/2006/relationships/hyperlink" Target="mailto:sakshi.kapoor@mango.com" TargetMode="External"/><Relationship Id="rId4" Type="http://schemas.openxmlformats.org/officeDocument/2006/relationships/hyperlink" Target="mailto:rohan.iyer@mango.com" TargetMode="External"/><Relationship Id="rId9" Type="http://schemas.openxmlformats.org/officeDocument/2006/relationships/hyperlink" Target="mailto:mira.gupta@mango.com" TargetMode="External"/><Relationship Id="rId14" Type="http://schemas.openxmlformats.org/officeDocument/2006/relationships/hyperlink" Target="mailto:sahil.desai@mango.com" TargetMode="External"/><Relationship Id="rId22" Type="http://schemas.openxmlformats.org/officeDocument/2006/relationships/hyperlink" Target="mailto:pooja.das@mango.com" TargetMode="External"/><Relationship Id="rId27" Type="http://schemas.openxmlformats.org/officeDocument/2006/relationships/hyperlink" Target="mailto:tara.bansal@mango.com" TargetMode="External"/><Relationship Id="rId30" Type="http://schemas.openxmlformats.org/officeDocument/2006/relationships/hyperlink" Target="mailto:rhea.nair@mango.com" TargetMode="External"/><Relationship Id="rId35" Type="http://schemas.openxmlformats.org/officeDocument/2006/relationships/hyperlink" Target="mailto:varun.bhatia@mango.com" TargetMode="External"/><Relationship Id="rId43" Type="http://schemas.openxmlformats.org/officeDocument/2006/relationships/hyperlink" Target="mailto:kunal.mehra@mango.com" TargetMode="External"/><Relationship Id="rId48" Type="http://schemas.openxmlformats.org/officeDocument/2006/relationships/hyperlink" Target="mailto:riya.desai@mango.com" TargetMode="External"/><Relationship Id="rId8" Type="http://schemas.openxmlformats.org/officeDocument/2006/relationships/hyperlink" Target="mailto:vivan.joshi@mango.com" TargetMode="External"/><Relationship Id="rId3" Type="http://schemas.openxmlformats.org/officeDocument/2006/relationships/hyperlink" Target="mailto:lekisha.bledsoe@mango.com" TargetMode="External"/><Relationship Id="rId12" Type="http://schemas.openxmlformats.org/officeDocument/2006/relationships/hyperlink" Target="mailto:neha.singh@mango.com" TargetMode="External"/><Relationship Id="rId17" Type="http://schemas.openxmlformats.org/officeDocument/2006/relationships/hyperlink" Target="mailto:arjun.kulkarni@mango.com" TargetMode="External"/><Relationship Id="rId25" Type="http://schemas.openxmlformats.org/officeDocument/2006/relationships/hyperlink" Target="mailto:isha.joshi@mango.com" TargetMode="External"/><Relationship Id="rId33" Type="http://schemas.openxmlformats.org/officeDocument/2006/relationships/hyperlink" Target="mailto:avni.singh@mango.com" TargetMode="External"/><Relationship Id="rId38" Type="http://schemas.openxmlformats.org/officeDocument/2006/relationships/hyperlink" Target="mailto:dev.limaye@mango.com" TargetMode="External"/><Relationship Id="rId46" Type="http://schemas.openxmlformats.org/officeDocument/2006/relationships/hyperlink" Target="mailto:anaya.purohit@mango.com" TargetMode="External"/><Relationship Id="rId20" Type="http://schemas.openxmlformats.org/officeDocument/2006/relationships/hyperlink" Target="mailto:diya.menon@mango.com" TargetMode="External"/><Relationship Id="rId41" Type="http://schemas.openxmlformats.org/officeDocument/2006/relationships/hyperlink" Target="mailto:jaya.jain@mango.com" TargetMode="External"/><Relationship Id="rId1" Type="http://schemas.openxmlformats.org/officeDocument/2006/relationships/hyperlink" Target="mailto:anaya.nair@mango.com" TargetMode="External"/><Relationship Id="rId6" Type="http://schemas.openxmlformats.org/officeDocument/2006/relationships/hyperlink" Target="mailto:priya.sharma@mango.com" TargetMode="Externa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hyperlink" Target="https://emicalculator.net/" TargetMode="Externa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worldometers.info/world-population/population-by-country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CA9A9A8-AE7F-8D4B-BE37-070660422A99}">
  <dimension ref="A1:C56"/>
  <sheetViews>
    <sheetView zoomScale="136" zoomScaleNormal="290" workbookViewId="0">
      <selection activeCell="D10" sqref="D10"/>
    </sheetView>
  </sheetViews>
  <sheetFormatPr baseColWidth="10" defaultRowHeight="16" x14ac:dyDescent="0.2"/>
  <cols>
    <col min="1" max="1" width="19" customWidth="1"/>
    <col min="2" max="2" width="25.5" customWidth="1"/>
    <col min="3" max="3" width="20.5" bestFit="1" customWidth="1"/>
    <col min="5" max="5" width="20.5" bestFit="1" customWidth="1"/>
  </cols>
  <sheetData>
    <row r="1" spans="1:3" x14ac:dyDescent="0.2">
      <c r="A1" s="3" t="s">
        <v>62</v>
      </c>
    </row>
    <row r="2" spans="1:3" x14ac:dyDescent="0.2">
      <c r="A2" s="3" t="s">
        <v>63</v>
      </c>
    </row>
    <row r="3" spans="1:3" x14ac:dyDescent="0.2">
      <c r="A3" s="3" t="s">
        <v>64</v>
      </c>
    </row>
    <row r="4" spans="1:3" x14ac:dyDescent="0.2">
      <c r="A4" s="3" t="s">
        <v>65</v>
      </c>
    </row>
    <row r="6" spans="1:3" x14ac:dyDescent="0.2">
      <c r="A6" s="4" t="s">
        <v>0</v>
      </c>
      <c r="B6" s="4" t="s">
        <v>1</v>
      </c>
      <c r="C6" s="4" t="s">
        <v>2</v>
      </c>
    </row>
    <row r="7" spans="1:3" x14ac:dyDescent="0.2">
      <c r="A7" t="s">
        <v>3</v>
      </c>
      <c r="B7" s="5" t="s">
        <v>137</v>
      </c>
      <c r="C7" t="s">
        <v>4</v>
      </c>
    </row>
    <row r="8" spans="1:3" x14ac:dyDescent="0.2">
      <c r="A8" t="s">
        <v>5</v>
      </c>
      <c r="B8" s="5" t="s">
        <v>138</v>
      </c>
      <c r="C8" t="s">
        <v>6</v>
      </c>
    </row>
    <row r="9" spans="1:3" x14ac:dyDescent="0.2">
      <c r="A9" t="s">
        <v>7</v>
      </c>
      <c r="B9" s="5" t="s">
        <v>139</v>
      </c>
      <c r="C9" t="s">
        <v>8</v>
      </c>
    </row>
    <row r="10" spans="1:3" x14ac:dyDescent="0.2">
      <c r="A10" t="s">
        <v>9</v>
      </c>
      <c r="B10" s="5" t="s">
        <v>140</v>
      </c>
      <c r="C10" t="s">
        <v>10</v>
      </c>
    </row>
    <row r="11" spans="1:3" x14ac:dyDescent="0.2">
      <c r="A11" t="s">
        <v>11</v>
      </c>
      <c r="B11" s="5" t="s">
        <v>141</v>
      </c>
      <c r="C11" t="s">
        <v>12</v>
      </c>
    </row>
    <row r="12" spans="1:3" x14ac:dyDescent="0.2">
      <c r="A12" t="s">
        <v>13</v>
      </c>
      <c r="B12" s="5" t="s">
        <v>142</v>
      </c>
      <c r="C12" t="s">
        <v>14</v>
      </c>
    </row>
    <row r="13" spans="1:3" x14ac:dyDescent="0.2">
      <c r="A13" t="s">
        <v>15</v>
      </c>
      <c r="B13" s="5" t="s">
        <v>143</v>
      </c>
      <c r="C13" t="s">
        <v>8</v>
      </c>
    </row>
    <row r="14" spans="1:3" x14ac:dyDescent="0.2">
      <c r="A14" t="s">
        <v>16</v>
      </c>
      <c r="B14" s="5" t="s">
        <v>144</v>
      </c>
      <c r="C14" t="s">
        <v>4</v>
      </c>
    </row>
    <row r="15" spans="1:3" x14ac:dyDescent="0.2">
      <c r="A15" t="s">
        <v>17</v>
      </c>
      <c r="B15" s="5" t="s">
        <v>145</v>
      </c>
      <c r="C15" t="s">
        <v>18</v>
      </c>
    </row>
    <row r="16" spans="1:3" x14ac:dyDescent="0.2">
      <c r="A16" t="s">
        <v>19</v>
      </c>
      <c r="B16" s="5" t="s">
        <v>146</v>
      </c>
      <c r="C16" t="s">
        <v>4</v>
      </c>
    </row>
    <row r="17" spans="1:3" x14ac:dyDescent="0.2">
      <c r="A17" t="s">
        <v>20</v>
      </c>
      <c r="B17" s="5" t="s">
        <v>147</v>
      </c>
      <c r="C17" t="s">
        <v>4</v>
      </c>
    </row>
    <row r="18" spans="1:3" x14ac:dyDescent="0.2">
      <c r="A18" t="s">
        <v>21</v>
      </c>
      <c r="B18" s="5" t="s">
        <v>148</v>
      </c>
      <c r="C18" t="s">
        <v>12</v>
      </c>
    </row>
    <row r="19" spans="1:3" x14ac:dyDescent="0.2">
      <c r="A19" t="s">
        <v>22</v>
      </c>
      <c r="B19" s="5" t="s">
        <v>149</v>
      </c>
      <c r="C19" t="s">
        <v>23</v>
      </c>
    </row>
    <row r="20" spans="1:3" x14ac:dyDescent="0.2">
      <c r="A20" t="s">
        <v>24</v>
      </c>
      <c r="B20" s="5" t="s">
        <v>150</v>
      </c>
      <c r="C20" t="s">
        <v>4</v>
      </c>
    </row>
    <row r="21" spans="1:3" x14ac:dyDescent="0.2">
      <c r="A21" t="s">
        <v>25</v>
      </c>
      <c r="B21" s="5" t="s">
        <v>151</v>
      </c>
      <c r="C21" t="s">
        <v>18</v>
      </c>
    </row>
    <row r="22" spans="1:3" x14ac:dyDescent="0.2">
      <c r="A22" t="s">
        <v>26</v>
      </c>
      <c r="B22" s="5" t="s">
        <v>152</v>
      </c>
      <c r="C22" t="s">
        <v>14</v>
      </c>
    </row>
    <row r="23" spans="1:3" x14ac:dyDescent="0.2">
      <c r="A23" t="s">
        <v>27</v>
      </c>
      <c r="B23" s="5" t="s">
        <v>153</v>
      </c>
      <c r="C23" t="s">
        <v>14</v>
      </c>
    </row>
    <row r="24" spans="1:3" x14ac:dyDescent="0.2">
      <c r="A24" t="s">
        <v>28</v>
      </c>
      <c r="B24" s="5" t="s">
        <v>154</v>
      </c>
      <c r="C24" t="s">
        <v>8</v>
      </c>
    </row>
    <row r="25" spans="1:3" x14ac:dyDescent="0.2">
      <c r="A25" t="s">
        <v>29</v>
      </c>
      <c r="B25" s="5" t="s">
        <v>155</v>
      </c>
      <c r="C25" t="s">
        <v>8</v>
      </c>
    </row>
    <row r="26" spans="1:3" x14ac:dyDescent="0.2">
      <c r="A26" t="s">
        <v>30</v>
      </c>
      <c r="B26" s="5" t="s">
        <v>156</v>
      </c>
      <c r="C26" t="s">
        <v>8</v>
      </c>
    </row>
    <row r="27" spans="1:3" x14ac:dyDescent="0.2">
      <c r="A27" t="s">
        <v>31</v>
      </c>
      <c r="B27" s="5" t="s">
        <v>157</v>
      </c>
      <c r="C27" t="s">
        <v>14</v>
      </c>
    </row>
    <row r="28" spans="1:3" x14ac:dyDescent="0.2">
      <c r="A28" t="s">
        <v>32</v>
      </c>
      <c r="B28" s="5" t="s">
        <v>158</v>
      </c>
      <c r="C28" t="s">
        <v>4</v>
      </c>
    </row>
    <row r="29" spans="1:3" x14ac:dyDescent="0.2">
      <c r="A29" t="s">
        <v>33</v>
      </c>
      <c r="B29" s="5" t="s">
        <v>159</v>
      </c>
      <c r="C29" t="s">
        <v>14</v>
      </c>
    </row>
    <row r="30" spans="1:3" x14ac:dyDescent="0.2">
      <c r="A30" t="s">
        <v>34</v>
      </c>
      <c r="B30" s="5" t="s">
        <v>160</v>
      </c>
      <c r="C30" t="s">
        <v>18</v>
      </c>
    </row>
    <row r="31" spans="1:3" x14ac:dyDescent="0.2">
      <c r="A31" t="s">
        <v>35</v>
      </c>
      <c r="B31" s="5" t="s">
        <v>161</v>
      </c>
      <c r="C31" t="s">
        <v>4</v>
      </c>
    </row>
    <row r="32" spans="1:3" x14ac:dyDescent="0.2">
      <c r="A32" t="s">
        <v>36</v>
      </c>
      <c r="B32" s="5" t="s">
        <v>162</v>
      </c>
      <c r="C32" t="s">
        <v>4</v>
      </c>
    </row>
    <row r="33" spans="1:3" x14ac:dyDescent="0.2">
      <c r="A33" t="s">
        <v>37</v>
      </c>
      <c r="B33" s="5" t="s">
        <v>163</v>
      </c>
      <c r="C33" t="s">
        <v>4</v>
      </c>
    </row>
    <row r="34" spans="1:3" x14ac:dyDescent="0.2">
      <c r="A34" t="s">
        <v>38</v>
      </c>
      <c r="B34" s="5" t="s">
        <v>164</v>
      </c>
      <c r="C34" t="s">
        <v>18</v>
      </c>
    </row>
    <row r="35" spans="1:3" x14ac:dyDescent="0.2">
      <c r="A35" t="s">
        <v>39</v>
      </c>
      <c r="B35" s="5" t="s">
        <v>165</v>
      </c>
      <c r="C35" t="s">
        <v>14</v>
      </c>
    </row>
    <row r="36" spans="1:3" x14ac:dyDescent="0.2">
      <c r="A36" t="s">
        <v>40</v>
      </c>
      <c r="B36" s="5" t="s">
        <v>166</v>
      </c>
      <c r="C36" t="s">
        <v>14</v>
      </c>
    </row>
    <row r="37" spans="1:3" x14ac:dyDescent="0.2">
      <c r="A37" t="s">
        <v>41</v>
      </c>
      <c r="B37" s="5" t="s">
        <v>167</v>
      </c>
      <c r="C37" t="s">
        <v>6</v>
      </c>
    </row>
    <row r="38" spans="1:3" x14ac:dyDescent="0.2">
      <c r="A38" t="s">
        <v>42</v>
      </c>
      <c r="B38" s="5" t="s">
        <v>168</v>
      </c>
      <c r="C38" t="s">
        <v>18</v>
      </c>
    </row>
    <row r="39" spans="1:3" x14ac:dyDescent="0.2">
      <c r="A39" t="s">
        <v>43</v>
      </c>
      <c r="B39" s="5" t="s">
        <v>169</v>
      </c>
      <c r="C39" t="s">
        <v>44</v>
      </c>
    </row>
    <row r="40" spans="1:3" x14ac:dyDescent="0.2">
      <c r="A40" t="s">
        <v>45</v>
      </c>
      <c r="B40" s="5" t="s">
        <v>170</v>
      </c>
      <c r="C40" t="s">
        <v>8</v>
      </c>
    </row>
    <row r="41" spans="1:3" x14ac:dyDescent="0.2">
      <c r="A41" t="s">
        <v>46</v>
      </c>
      <c r="B41" s="5" t="s">
        <v>171</v>
      </c>
      <c r="C41" t="s">
        <v>8</v>
      </c>
    </row>
    <row r="42" spans="1:3" x14ac:dyDescent="0.2">
      <c r="A42" t="s">
        <v>47</v>
      </c>
      <c r="B42" s="5" t="s">
        <v>172</v>
      </c>
      <c r="C42" t="s">
        <v>23</v>
      </c>
    </row>
    <row r="43" spans="1:3" x14ac:dyDescent="0.2">
      <c r="A43" t="s">
        <v>48</v>
      </c>
      <c r="B43" s="5" t="s">
        <v>173</v>
      </c>
      <c r="C43" t="s">
        <v>4</v>
      </c>
    </row>
    <row r="44" spans="1:3" x14ac:dyDescent="0.2">
      <c r="A44" t="s">
        <v>49</v>
      </c>
      <c r="B44" s="5" t="s">
        <v>174</v>
      </c>
      <c r="C44" t="s">
        <v>6</v>
      </c>
    </row>
    <row r="45" spans="1:3" x14ac:dyDescent="0.2">
      <c r="A45" t="s">
        <v>50</v>
      </c>
      <c r="B45" s="5" t="s">
        <v>175</v>
      </c>
      <c r="C45" t="s">
        <v>23</v>
      </c>
    </row>
    <row r="46" spans="1:3" x14ac:dyDescent="0.2">
      <c r="A46" t="s">
        <v>51</v>
      </c>
      <c r="B46" s="5" t="s">
        <v>176</v>
      </c>
      <c r="C46" t="s">
        <v>14</v>
      </c>
    </row>
    <row r="47" spans="1:3" x14ac:dyDescent="0.2">
      <c r="A47" t="s">
        <v>52</v>
      </c>
      <c r="B47" s="5" t="s">
        <v>177</v>
      </c>
      <c r="C47" t="s">
        <v>8</v>
      </c>
    </row>
    <row r="48" spans="1:3" x14ac:dyDescent="0.2">
      <c r="A48" t="s">
        <v>53</v>
      </c>
      <c r="B48" s="5" t="s">
        <v>178</v>
      </c>
      <c r="C48" t="s">
        <v>4</v>
      </c>
    </row>
    <row r="49" spans="1:3" x14ac:dyDescent="0.2">
      <c r="A49" t="s">
        <v>54</v>
      </c>
      <c r="B49" s="5" t="s">
        <v>179</v>
      </c>
      <c r="C49" t="s">
        <v>8</v>
      </c>
    </row>
    <row r="50" spans="1:3" x14ac:dyDescent="0.2">
      <c r="A50" t="s">
        <v>55</v>
      </c>
      <c r="B50" s="5" t="s">
        <v>180</v>
      </c>
      <c r="C50" t="s">
        <v>23</v>
      </c>
    </row>
    <row r="51" spans="1:3" x14ac:dyDescent="0.2">
      <c r="A51" t="s">
        <v>56</v>
      </c>
      <c r="B51" s="5" t="s">
        <v>181</v>
      </c>
      <c r="C51" t="s">
        <v>4</v>
      </c>
    </row>
    <row r="52" spans="1:3" x14ac:dyDescent="0.2">
      <c r="A52" t="s">
        <v>57</v>
      </c>
      <c r="B52" s="5" t="s">
        <v>182</v>
      </c>
      <c r="C52" t="s">
        <v>8</v>
      </c>
    </row>
    <row r="53" spans="1:3" x14ac:dyDescent="0.2">
      <c r="A53" t="s">
        <v>58</v>
      </c>
      <c r="B53" s="5" t="s">
        <v>183</v>
      </c>
      <c r="C53" t="s">
        <v>44</v>
      </c>
    </row>
    <row r="54" spans="1:3" x14ac:dyDescent="0.2">
      <c r="A54" t="s">
        <v>59</v>
      </c>
      <c r="B54" s="5" t="s">
        <v>184</v>
      </c>
      <c r="C54" t="s">
        <v>10</v>
      </c>
    </row>
    <row r="55" spans="1:3" x14ac:dyDescent="0.2">
      <c r="A55" t="s">
        <v>60</v>
      </c>
      <c r="B55" s="5" t="s">
        <v>185</v>
      </c>
      <c r="C55" t="s">
        <v>14</v>
      </c>
    </row>
    <row r="56" spans="1:3" x14ac:dyDescent="0.2">
      <c r="A56" t="s">
        <v>61</v>
      </c>
      <c r="B56" s="5" t="s">
        <v>186</v>
      </c>
      <c r="C56" t="s">
        <v>4</v>
      </c>
    </row>
  </sheetData>
  <hyperlinks>
    <hyperlink ref="B7" r:id="rId1" xr:uid="{46B7D6B2-BA5F-764D-AB6B-1B7CE0EEC0E5}"/>
    <hyperlink ref="B8" r:id="rId2" xr:uid="{16895BDE-974D-9F4D-94FB-F75F4D997F3A}"/>
    <hyperlink ref="B9" r:id="rId3" xr:uid="{812EE713-4517-8A4C-A30A-8FAD6EBE35FA}"/>
    <hyperlink ref="B10" r:id="rId4" xr:uid="{0C18BC01-2849-8448-BD03-1F6D63364362}"/>
    <hyperlink ref="B11" r:id="rId5" xr:uid="{FE188363-FE17-F942-8FA0-11CCDEE2B280}"/>
    <hyperlink ref="B12" r:id="rId6" xr:uid="{CB3A70B6-7B11-A24D-8F42-A6D6BF170466}"/>
    <hyperlink ref="B13" r:id="rId7" xr:uid="{BBB41E59-C980-E045-A9E3-808F39397428}"/>
    <hyperlink ref="B14" r:id="rId8" xr:uid="{0BA73FAD-D736-454B-9F61-7AEECAD9C784}"/>
    <hyperlink ref="B15" r:id="rId9" xr:uid="{7DF8F0F2-4134-8B40-BF4C-74571FC132F8}"/>
    <hyperlink ref="B16" r:id="rId10" xr:uid="{1E80479E-75BF-034C-995A-7DB3D663F141}"/>
    <hyperlink ref="B17" r:id="rId11" xr:uid="{3140CF75-82FA-494F-9173-DEE2BBFA47B9}"/>
    <hyperlink ref="B18" r:id="rId12" xr:uid="{5253C81C-D52E-C94C-84C6-E98209AADCC7}"/>
    <hyperlink ref="B19" r:id="rId13" xr:uid="{0ED30C11-3C2D-1B43-AEB1-37A41FDCB049}"/>
    <hyperlink ref="B20" r:id="rId14" xr:uid="{BE6AD678-83B9-134D-9F18-96F4C829F18D}"/>
    <hyperlink ref="B21" r:id="rId15" xr:uid="{4A526FDF-E4E0-E847-B615-C927FBDC810B}"/>
    <hyperlink ref="B22" r:id="rId16" xr:uid="{B0DD6B05-826E-4E4A-8E32-3CC17DFA94DE}"/>
    <hyperlink ref="B23" r:id="rId17" xr:uid="{1EAE2779-538E-294D-AC9B-F911E419CFDF}"/>
    <hyperlink ref="B24" r:id="rId18" xr:uid="{27618CBD-AFD0-5246-80FF-45BDF4E157FF}"/>
    <hyperlink ref="B25" r:id="rId19" xr:uid="{A6BEC34E-CB5A-354B-A52F-8D9646B4B0D4}"/>
    <hyperlink ref="B26" r:id="rId20" xr:uid="{E3DB9372-8D6D-1A42-BF20-869B3075386C}"/>
    <hyperlink ref="B27" r:id="rId21" xr:uid="{DE41AE65-AE5F-B94A-8788-8EB602704541}"/>
    <hyperlink ref="B28" r:id="rId22" xr:uid="{61AD53CE-3E80-7B44-8223-4158B0473275}"/>
    <hyperlink ref="B29" r:id="rId23" xr:uid="{F9ABF25D-7342-4F4C-9AAF-26892B62796B}"/>
    <hyperlink ref="B30" r:id="rId24" xr:uid="{C74E9760-DF24-5347-AB8F-D44B947E8AA7}"/>
    <hyperlink ref="B31" r:id="rId25" xr:uid="{2F9FFE76-A560-E643-9CB7-A4FDB1673BFE}"/>
    <hyperlink ref="B32" r:id="rId26" xr:uid="{BDE6C054-F64D-324F-AC06-D798E5B6E56E}"/>
    <hyperlink ref="B33" r:id="rId27" xr:uid="{7751D614-9BC9-824B-A56D-03092265224A}"/>
    <hyperlink ref="B34" r:id="rId28" xr:uid="{EBA26B9F-3849-194A-A778-B02B8BC50D05}"/>
    <hyperlink ref="B35" r:id="rId29" xr:uid="{22A66858-E734-C545-9102-6A7A53F67E45}"/>
    <hyperlink ref="B36" r:id="rId30" xr:uid="{89A6E0DD-F1AA-C74E-8CC6-07245242154D}"/>
    <hyperlink ref="B37" r:id="rId31" xr:uid="{C7C97BF5-04D4-8844-AE9A-97C93AF21196}"/>
    <hyperlink ref="B38" r:id="rId32" xr:uid="{4F3CDA2F-D884-7D4A-AADF-8D5422184C08}"/>
    <hyperlink ref="B39" r:id="rId33" xr:uid="{776023E1-F945-1B45-8F51-24BAA5203074}"/>
    <hyperlink ref="B40" r:id="rId34" xr:uid="{B17A4E67-2EB5-F143-B9AC-DE911816AD47}"/>
    <hyperlink ref="B41" r:id="rId35" xr:uid="{D86B2B66-AF42-554C-AB4E-B82C6F0B8B63}"/>
    <hyperlink ref="B42" r:id="rId36" xr:uid="{B5B87066-E9A3-454B-A946-534BFE1C5C10}"/>
    <hyperlink ref="B43" r:id="rId37" xr:uid="{2F91BD35-7600-4B4D-8983-11B2C0155352}"/>
    <hyperlink ref="B44" r:id="rId38" xr:uid="{9A92A275-8023-7047-9344-F14D62C0AA59}"/>
    <hyperlink ref="B45" r:id="rId39" xr:uid="{D30420DB-C080-A644-B8B4-C51CF54EAF2C}"/>
    <hyperlink ref="B46" r:id="rId40" xr:uid="{A429C886-89E2-D141-A54B-28896FCC3C58}"/>
    <hyperlink ref="B47" r:id="rId41" xr:uid="{6D444B3F-082B-5540-8436-3BF2FE22CD16}"/>
    <hyperlink ref="B48" r:id="rId42" xr:uid="{8B767824-BF79-E14F-8465-C7CA12876B2C}"/>
    <hyperlink ref="B49" r:id="rId43" xr:uid="{578EC98F-E488-254A-A1FC-3E119406C79F}"/>
    <hyperlink ref="B50" r:id="rId44" xr:uid="{3F2E79A2-9F65-F24B-A20D-035F834AFE4D}"/>
    <hyperlink ref="B51" r:id="rId45" xr:uid="{A34479C2-32F5-8844-9F61-452802447037}"/>
    <hyperlink ref="B52" r:id="rId46" xr:uid="{6869B0E8-A906-B443-8684-37033C55CF2E}"/>
    <hyperlink ref="B53" r:id="rId47" xr:uid="{1FDA2A55-CBC9-3B43-92F5-631925D3973D}"/>
    <hyperlink ref="B54" r:id="rId48" xr:uid="{24EE56C0-989A-DA46-9496-CD7D2A695A38}"/>
    <hyperlink ref="B55" r:id="rId49" xr:uid="{5813EF10-3E09-D64B-ADEC-5B47DEEFC1BB}"/>
    <hyperlink ref="B56" r:id="rId50" xr:uid="{DFF2A3A9-9189-AB47-A05B-DEEBE6BD7547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8374814-A246-E246-9FEE-5C15C906247C}">
  <dimension ref="A1:G31"/>
  <sheetViews>
    <sheetView tabSelected="1" topLeftCell="A5" zoomScale="125" workbookViewId="0">
      <selection activeCell="A19" sqref="A19"/>
    </sheetView>
  </sheetViews>
  <sheetFormatPr baseColWidth="10" defaultRowHeight="16" x14ac:dyDescent="0.2"/>
  <cols>
    <col min="1" max="1" width="61.1640625" customWidth="1"/>
    <col min="2" max="2" width="16.6640625" customWidth="1"/>
    <col min="4" max="4" width="28.33203125" customWidth="1"/>
    <col min="5" max="5" width="18.33203125" customWidth="1"/>
  </cols>
  <sheetData>
    <row r="1" spans="1:7" x14ac:dyDescent="0.2">
      <c r="A1" s="3" t="s">
        <v>66</v>
      </c>
    </row>
    <row r="2" spans="1:7" x14ac:dyDescent="0.2">
      <c r="A2" s="3" t="s">
        <v>67</v>
      </c>
    </row>
    <row r="3" spans="1:7" x14ac:dyDescent="0.2">
      <c r="A3" s="3" t="s">
        <v>68</v>
      </c>
    </row>
    <row r="4" spans="1:7" x14ac:dyDescent="0.2">
      <c r="A4" s="3"/>
    </row>
    <row r="5" spans="1:7" ht="17" thickBot="1" x14ac:dyDescent="0.25">
      <c r="A5" s="6" t="s">
        <v>187</v>
      </c>
    </row>
    <row r="7" spans="1:7" ht="17" thickBot="1" x14ac:dyDescent="0.25">
      <c r="A7" s="7" t="s">
        <v>69</v>
      </c>
    </row>
    <row r="9" spans="1:7" x14ac:dyDescent="0.2">
      <c r="A9" s="8" t="s">
        <v>70</v>
      </c>
      <c r="B9" s="8" t="s">
        <v>71</v>
      </c>
      <c r="D9" s="8" t="s">
        <v>70</v>
      </c>
      <c r="E9" s="8" t="s">
        <v>71</v>
      </c>
    </row>
    <row r="10" spans="1:7" x14ac:dyDescent="0.2">
      <c r="A10" t="s">
        <v>72</v>
      </c>
      <c r="B10" s="1">
        <v>2000000</v>
      </c>
      <c r="D10" t="s">
        <v>72</v>
      </c>
      <c r="E10" s="1">
        <v>2000000</v>
      </c>
    </row>
    <row r="11" spans="1:7" x14ac:dyDescent="0.2">
      <c r="A11" t="s">
        <v>73</v>
      </c>
      <c r="B11" s="1">
        <v>-52232</v>
      </c>
      <c r="D11" t="s">
        <v>73</v>
      </c>
      <c r="E11" s="1">
        <f>-(E10-E23*E10)</f>
        <v>-1200000</v>
      </c>
      <c r="G11" s="2">
        <v>0.4</v>
      </c>
    </row>
    <row r="12" spans="1:7" x14ac:dyDescent="0.2">
      <c r="A12" s="9" t="s">
        <v>74</v>
      </c>
      <c r="B12" s="10">
        <f>SUM(B10:B11)</f>
        <v>1947768</v>
      </c>
      <c r="D12" s="9" t="s">
        <v>74</v>
      </c>
      <c r="E12" s="10">
        <f>SUM(E10:E11)</f>
        <v>800000</v>
      </c>
    </row>
    <row r="13" spans="1:7" x14ac:dyDescent="0.2">
      <c r="A13" t="s">
        <v>75</v>
      </c>
      <c r="B13" s="1">
        <v>-45940</v>
      </c>
      <c r="D13" t="s">
        <v>75</v>
      </c>
      <c r="E13" s="1">
        <v>-45940</v>
      </c>
    </row>
    <row r="14" spans="1:7" x14ac:dyDescent="0.2">
      <c r="A14" s="9" t="s">
        <v>76</v>
      </c>
      <c r="B14" s="10">
        <f>SUM(B12:B13)</f>
        <v>1901828</v>
      </c>
      <c r="D14" s="9" t="s">
        <v>76</v>
      </c>
      <c r="E14" s="10">
        <f>SUM(E12:E13)</f>
        <v>754060</v>
      </c>
    </row>
    <row r="15" spans="1:7" x14ac:dyDescent="0.2">
      <c r="A15" t="s">
        <v>77</v>
      </c>
      <c r="B15" s="1">
        <f>1044+357+2131</f>
        <v>3532</v>
      </c>
      <c r="D15" t="s">
        <v>77</v>
      </c>
      <c r="E15" s="1">
        <f>1044+357+2131</f>
        <v>3532</v>
      </c>
    </row>
    <row r="16" spans="1:7" x14ac:dyDescent="0.2">
      <c r="A16" t="s">
        <v>78</v>
      </c>
      <c r="B16" s="1">
        <v>-2346</v>
      </c>
      <c r="D16" t="s">
        <v>78</v>
      </c>
      <c r="E16" s="1">
        <v>-2346</v>
      </c>
    </row>
    <row r="17" spans="1:5" x14ac:dyDescent="0.2">
      <c r="A17" s="9" t="s">
        <v>79</v>
      </c>
      <c r="B17" s="26">
        <f>SUM(B14:B16)</f>
        <v>1903014</v>
      </c>
      <c r="D17" s="9" t="s">
        <v>79</v>
      </c>
      <c r="E17" s="26">
        <f>SUM(E14:E16)</f>
        <v>755246</v>
      </c>
    </row>
    <row r="18" spans="1:5" x14ac:dyDescent="0.2">
      <c r="A18" t="s">
        <v>80</v>
      </c>
      <c r="B18" s="13">
        <f>MAX(0,B17-B23*B17)</f>
        <v>1370170.08</v>
      </c>
      <c r="C18" s="2"/>
      <c r="D18" t="s">
        <v>80</v>
      </c>
      <c r="E18" s="13">
        <f>-(E17-0.28*E17)</f>
        <v>-543777.12</v>
      </c>
    </row>
    <row r="19" spans="1:5" x14ac:dyDescent="0.2">
      <c r="A19" s="9" t="s">
        <v>81</v>
      </c>
      <c r="B19" s="10">
        <f>SUM(B17:B18)</f>
        <v>3273184.08</v>
      </c>
      <c r="D19" s="9" t="s">
        <v>81</v>
      </c>
      <c r="E19" s="10">
        <f>SUM(E17:E18)</f>
        <v>211468.88</v>
      </c>
    </row>
    <row r="22" spans="1:5" x14ac:dyDescent="0.2">
      <c r="A22" s="11" t="s">
        <v>82</v>
      </c>
      <c r="D22" s="11" t="s">
        <v>82</v>
      </c>
    </row>
    <row r="23" spans="1:5" x14ac:dyDescent="0.2">
      <c r="A23" t="s">
        <v>83</v>
      </c>
      <c r="B23" s="2">
        <v>0.28000000000000003</v>
      </c>
      <c r="D23" t="s">
        <v>201</v>
      </c>
      <c r="E23" s="2">
        <v>0.4</v>
      </c>
    </row>
    <row r="26" spans="1:5" x14ac:dyDescent="0.2">
      <c r="A26" s="12" t="s">
        <v>84</v>
      </c>
      <c r="B26" s="1">
        <f>B19</f>
        <v>3273184.08</v>
      </c>
      <c r="D26" t="s">
        <v>200</v>
      </c>
      <c r="E26" s="1">
        <f>E19</f>
        <v>211468.88</v>
      </c>
    </row>
    <row r="27" spans="1:5" x14ac:dyDescent="0.2">
      <c r="A27" s="2">
        <v>0</v>
      </c>
      <c r="B27" s="27">
        <f t="dataTable" ref="B27:B30" dt2D="0" dtr="0" r1="B23"/>
        <v>3806028</v>
      </c>
      <c r="D27" s="2">
        <v>0.25</v>
      </c>
      <c r="E27">
        <f t="dataTable" ref="E27:E29" dt2D="0" dtr="0" r1="E23"/>
        <v>127468.88</v>
      </c>
    </row>
    <row r="28" spans="1:5" x14ac:dyDescent="0.2">
      <c r="A28" s="2">
        <v>0.05</v>
      </c>
      <c r="B28" s="27">
        <v>3710877.3</v>
      </c>
      <c r="C28" s="2"/>
      <c r="D28" s="2">
        <v>0.2</v>
      </c>
      <c r="E28">
        <v>99468.88</v>
      </c>
    </row>
    <row r="29" spans="1:5" x14ac:dyDescent="0.2">
      <c r="A29" s="2">
        <v>0.18</v>
      </c>
      <c r="B29" s="27">
        <v>3463485.48</v>
      </c>
      <c r="D29" s="2">
        <v>0.1</v>
      </c>
      <c r="E29">
        <v>43468.880000000005</v>
      </c>
    </row>
    <row r="30" spans="1:5" x14ac:dyDescent="0.2">
      <c r="A30" s="2">
        <v>0.28000000000000003</v>
      </c>
      <c r="B30" s="27">
        <v>3273184.08</v>
      </c>
    </row>
    <row r="31" spans="1:5" x14ac:dyDescent="0.2">
      <c r="A31" s="2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580711B-2C50-5740-A657-D40B33A3D288}">
  <dimension ref="A1:F22"/>
  <sheetViews>
    <sheetView zoomScale="160" workbookViewId="0">
      <selection activeCell="E14" sqref="E14"/>
    </sheetView>
  </sheetViews>
  <sheetFormatPr baseColWidth="10" defaultRowHeight="16" x14ac:dyDescent="0.2"/>
  <cols>
    <col min="1" max="1" width="34.83203125" customWidth="1"/>
    <col min="2" max="2" width="17.5" customWidth="1"/>
    <col min="3" max="3" width="17.33203125" customWidth="1"/>
    <col min="4" max="4" width="20.83203125" customWidth="1"/>
    <col min="5" max="5" width="21.1640625" customWidth="1"/>
    <col min="6" max="6" width="17" customWidth="1"/>
  </cols>
  <sheetData>
    <row r="1" spans="1:6" x14ac:dyDescent="0.2">
      <c r="A1" s="3" t="s">
        <v>85</v>
      </c>
    </row>
    <row r="2" spans="1:6" x14ac:dyDescent="0.2">
      <c r="A2" s="3" t="s">
        <v>86</v>
      </c>
    </row>
    <row r="3" spans="1:6" x14ac:dyDescent="0.2">
      <c r="A3" s="3" t="s">
        <v>87</v>
      </c>
    </row>
    <row r="6" spans="1:6" ht="17" thickBot="1" x14ac:dyDescent="0.25">
      <c r="A6" s="6" t="s">
        <v>88</v>
      </c>
    </row>
    <row r="9" spans="1:6" ht="17" thickBot="1" x14ac:dyDescent="0.25">
      <c r="A9" s="6" t="s">
        <v>89</v>
      </c>
      <c r="B9" s="6"/>
    </row>
    <row r="11" spans="1:6" x14ac:dyDescent="0.2">
      <c r="A11" t="s">
        <v>90</v>
      </c>
      <c r="B11" s="1">
        <v>4000000</v>
      </c>
      <c r="D11" t="s">
        <v>90</v>
      </c>
      <c r="E11" s="1">
        <v>4000000</v>
      </c>
      <c r="F11" s="1"/>
    </row>
    <row r="12" spans="1:6" x14ac:dyDescent="0.2">
      <c r="A12" t="s">
        <v>91</v>
      </c>
      <c r="B12" s="2">
        <v>0.09</v>
      </c>
      <c r="D12" t="s">
        <v>91</v>
      </c>
      <c r="E12" s="2">
        <v>0.09</v>
      </c>
      <c r="F12" s="2"/>
    </row>
    <row r="13" spans="1:6" x14ac:dyDescent="0.2">
      <c r="A13" t="s">
        <v>92</v>
      </c>
      <c r="B13">
        <v>60</v>
      </c>
      <c r="D13" t="s">
        <v>92</v>
      </c>
      <c r="E13">
        <v>48</v>
      </c>
    </row>
    <row r="14" spans="1:6" x14ac:dyDescent="0.2">
      <c r="A14" t="s">
        <v>93</v>
      </c>
      <c r="B14" s="14">
        <f>-PMT(B12/12,B13,B11)</f>
        <v>83033.420905416031</v>
      </c>
      <c r="D14" t="s">
        <v>93</v>
      </c>
      <c r="E14" s="14">
        <f>-PMT(E12/12,E13,E11)</f>
        <v>99540.169495736831</v>
      </c>
      <c r="F14" s="15"/>
    </row>
    <row r="17" spans="1:2" x14ac:dyDescent="0.2">
      <c r="A17" s="5" t="s">
        <v>94</v>
      </c>
    </row>
    <row r="19" spans="1:2" x14ac:dyDescent="0.2">
      <c r="A19" t="s">
        <v>90</v>
      </c>
      <c r="B19" s="1">
        <v>4000000</v>
      </c>
    </row>
    <row r="20" spans="1:2" x14ac:dyDescent="0.2">
      <c r="A20" t="s">
        <v>91</v>
      </c>
      <c r="B20" s="2">
        <v>0.09</v>
      </c>
    </row>
    <row r="21" spans="1:2" x14ac:dyDescent="0.2">
      <c r="A21" t="s">
        <v>92</v>
      </c>
      <c r="B21">
        <v>47.734774575868165</v>
      </c>
    </row>
    <row r="22" spans="1:2" x14ac:dyDescent="0.2">
      <c r="A22" t="s">
        <v>93</v>
      </c>
      <c r="B22" s="14">
        <f>-PMT(B20/12,B21,B19)</f>
        <v>99999.999996686282</v>
      </c>
    </row>
  </sheetData>
  <hyperlinks>
    <hyperlink ref="A17" r:id="rId1" xr:uid="{6EB58A74-BC97-FB4B-9FB1-3D481F0589C1}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6B09EE4-4FEC-4C45-A3F9-2A975F13961D}">
  <dimension ref="A1:D35"/>
  <sheetViews>
    <sheetView zoomScale="112" zoomScaleNormal="100" workbookViewId="0">
      <selection activeCell="C17" sqref="C17"/>
    </sheetView>
  </sheetViews>
  <sheetFormatPr baseColWidth="10" defaultRowHeight="19" x14ac:dyDescent="0.25"/>
  <cols>
    <col min="1" max="1" width="32.83203125" style="29" customWidth="1"/>
    <col min="2" max="2" width="14.6640625" style="29" customWidth="1"/>
    <col min="3" max="3" width="14.33203125" style="29" customWidth="1"/>
    <col min="4" max="5" width="10.83203125" style="29"/>
    <col min="6" max="6" width="10.83203125" style="29" customWidth="1"/>
    <col min="7" max="16384" width="10.83203125" style="29"/>
  </cols>
  <sheetData>
    <row r="1" spans="1:4" x14ac:dyDescent="0.25">
      <c r="A1" s="28" t="s">
        <v>104</v>
      </c>
    </row>
    <row r="2" spans="1:4" x14ac:dyDescent="0.25">
      <c r="A2" s="28" t="s">
        <v>105</v>
      </c>
    </row>
    <row r="3" spans="1:4" x14ac:dyDescent="0.25">
      <c r="A3" s="28" t="s">
        <v>106</v>
      </c>
    </row>
    <row r="5" spans="1:4" ht="20" thickBot="1" x14ac:dyDescent="0.3">
      <c r="A5" s="30" t="s">
        <v>95</v>
      </c>
    </row>
    <row r="7" spans="1:4" x14ac:dyDescent="0.25">
      <c r="A7" s="29" t="s">
        <v>188</v>
      </c>
      <c r="B7" s="29" t="s">
        <v>189</v>
      </c>
      <c r="C7" s="29" t="s">
        <v>190</v>
      </c>
      <c r="D7" s="29">
        <v>24</v>
      </c>
    </row>
    <row r="8" spans="1:4" x14ac:dyDescent="0.25">
      <c r="A8" s="29" t="s">
        <v>191</v>
      </c>
      <c r="B8" s="29" t="s">
        <v>189</v>
      </c>
      <c r="C8" s="29" t="s">
        <v>192</v>
      </c>
      <c r="D8" s="29">
        <v>21</v>
      </c>
    </row>
    <row r="9" spans="1:4" x14ac:dyDescent="0.25">
      <c r="A9" s="29" t="s">
        <v>193</v>
      </c>
      <c r="B9" s="29" t="s">
        <v>189</v>
      </c>
      <c r="C9" s="29" t="s">
        <v>190</v>
      </c>
      <c r="D9" s="29">
        <v>27</v>
      </c>
    </row>
    <row r="10" spans="1:4" x14ac:dyDescent="0.25">
      <c r="A10" s="29" t="s">
        <v>194</v>
      </c>
      <c r="B10" s="29" t="s">
        <v>195</v>
      </c>
      <c r="C10" s="29" t="s">
        <v>192</v>
      </c>
      <c r="D10" s="29">
        <v>22</v>
      </c>
    </row>
    <row r="11" spans="1:4" x14ac:dyDescent="0.25">
      <c r="A11" s="29" t="s">
        <v>196</v>
      </c>
      <c r="B11" s="29" t="s">
        <v>195</v>
      </c>
      <c r="C11" s="29" t="s">
        <v>190</v>
      </c>
      <c r="D11" s="29">
        <v>33</v>
      </c>
    </row>
    <row r="12" spans="1:4" x14ac:dyDescent="0.25">
      <c r="A12" s="29" t="s">
        <v>197</v>
      </c>
      <c r="B12" s="29" t="s">
        <v>195</v>
      </c>
      <c r="C12" s="29" t="s">
        <v>192</v>
      </c>
      <c r="D12" s="29">
        <v>24</v>
      </c>
    </row>
    <row r="13" spans="1:4" x14ac:dyDescent="0.25">
      <c r="A13" s="29" t="s">
        <v>198</v>
      </c>
      <c r="B13" s="29" t="s">
        <v>189</v>
      </c>
      <c r="C13" s="29" t="s">
        <v>190</v>
      </c>
      <c r="D13" s="29">
        <v>42</v>
      </c>
    </row>
    <row r="16" spans="1:4" x14ac:dyDescent="0.25">
      <c r="A16" s="31" t="s">
        <v>96</v>
      </c>
      <c r="B16" s="29" t="s">
        <v>199</v>
      </c>
      <c r="C16" s="29" t="str">
        <f>SUBSTITUTE(B16," ","")</f>
        <v>PGPSM023</v>
      </c>
    </row>
    <row r="17" spans="1:1" x14ac:dyDescent="0.25">
      <c r="A17" s="31">
        <v>918394268627</v>
      </c>
    </row>
    <row r="18" spans="1:1" x14ac:dyDescent="0.25">
      <c r="A18" s="31" t="s">
        <v>97</v>
      </c>
    </row>
    <row r="19" spans="1:1" x14ac:dyDescent="0.25">
      <c r="A19" s="32">
        <v>9747648117</v>
      </c>
    </row>
    <row r="20" spans="1:1" x14ac:dyDescent="0.25">
      <c r="A20" s="31" t="s">
        <v>98</v>
      </c>
    </row>
    <row r="21" spans="1:1" x14ac:dyDescent="0.25">
      <c r="A21" s="32">
        <v>6586666667</v>
      </c>
    </row>
    <row r="22" spans="1:1" x14ac:dyDescent="0.25">
      <c r="A22" s="32">
        <v>6178191193</v>
      </c>
    </row>
    <row r="23" spans="1:1" x14ac:dyDescent="0.25">
      <c r="A23" s="32">
        <v>6832313457</v>
      </c>
    </row>
    <row r="24" spans="1:1" x14ac:dyDescent="0.25">
      <c r="A24" s="31" t="s">
        <v>99</v>
      </c>
    </row>
    <row r="25" spans="1:1" x14ac:dyDescent="0.25">
      <c r="A25" s="32">
        <v>9339711696</v>
      </c>
    </row>
    <row r="26" spans="1:1" x14ac:dyDescent="0.25">
      <c r="A26" s="32">
        <v>8315456678</v>
      </c>
    </row>
    <row r="27" spans="1:1" x14ac:dyDescent="0.25">
      <c r="A27" s="32">
        <v>7353576182</v>
      </c>
    </row>
    <row r="28" spans="1:1" x14ac:dyDescent="0.25">
      <c r="A28" s="32">
        <v>8613783337</v>
      </c>
    </row>
    <row r="32" spans="1:1" x14ac:dyDescent="0.25">
      <c r="A32" s="33" t="s">
        <v>100</v>
      </c>
    </row>
    <row r="33" spans="1:1" x14ac:dyDescent="0.25">
      <c r="A33" s="33" t="s">
        <v>101</v>
      </c>
    </row>
    <row r="34" spans="1:1" x14ac:dyDescent="0.25">
      <c r="A34" s="33" t="s">
        <v>102</v>
      </c>
    </row>
    <row r="35" spans="1:1" x14ac:dyDescent="0.25">
      <c r="A35" s="33" t="s">
        <v>103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EE912B4-3DFD-564D-831E-0304F7EC5D4E}">
  <dimension ref="A1:K16"/>
  <sheetViews>
    <sheetView zoomScale="125" zoomScaleNormal="125" workbookViewId="0">
      <selection activeCell="D8" sqref="D8"/>
    </sheetView>
  </sheetViews>
  <sheetFormatPr baseColWidth="10" defaultRowHeight="16" x14ac:dyDescent="0.2"/>
  <sheetData>
    <row r="1" spans="1:11" x14ac:dyDescent="0.2">
      <c r="A1" s="3" t="s">
        <v>126</v>
      </c>
    </row>
    <row r="2" spans="1:11" x14ac:dyDescent="0.2">
      <c r="A2" s="3" t="s">
        <v>124</v>
      </c>
    </row>
    <row r="3" spans="1:11" x14ac:dyDescent="0.2">
      <c r="A3" s="3" t="s">
        <v>125</v>
      </c>
    </row>
    <row r="6" spans="1:11" x14ac:dyDescent="0.2">
      <c r="A6" s="16" t="s">
        <v>107</v>
      </c>
      <c r="B6" s="17" t="s">
        <v>108</v>
      </c>
      <c r="C6" s="18" t="s">
        <v>109</v>
      </c>
      <c r="D6" s="19" t="s">
        <v>110</v>
      </c>
      <c r="E6" s="19" t="s">
        <v>111</v>
      </c>
      <c r="F6" s="19" t="s">
        <v>112</v>
      </c>
      <c r="I6" s="20" t="s">
        <v>113</v>
      </c>
      <c r="J6" s="20" t="s">
        <v>114</v>
      </c>
      <c r="K6" s="20" t="s">
        <v>115</v>
      </c>
    </row>
    <row r="7" spans="1:11" x14ac:dyDescent="0.2">
      <c r="A7" s="21"/>
      <c r="B7" s="22" t="s">
        <v>116</v>
      </c>
      <c r="C7" s="23">
        <v>40</v>
      </c>
      <c r="D7" s="1" cm="1">
        <f t="array" ref="D7:F14">C7:C14*I7:K7</f>
        <v>3000</v>
      </c>
      <c r="E7" s="1">
        <v>80</v>
      </c>
      <c r="F7" s="1">
        <v>60</v>
      </c>
      <c r="I7" s="24">
        <v>75</v>
      </c>
      <c r="J7" s="24">
        <v>2</v>
      </c>
      <c r="K7" s="24">
        <v>1.5</v>
      </c>
    </row>
    <row r="8" spans="1:11" x14ac:dyDescent="0.2">
      <c r="A8" s="21"/>
      <c r="B8" s="22" t="s">
        <v>117</v>
      </c>
      <c r="C8" s="23">
        <v>15</v>
      </c>
      <c r="D8" s="1">
        <v>1125</v>
      </c>
      <c r="E8" s="1">
        <v>30</v>
      </c>
      <c r="F8" s="1">
        <v>22.5</v>
      </c>
    </row>
    <row r="9" spans="1:11" x14ac:dyDescent="0.2">
      <c r="A9" s="21"/>
      <c r="B9" s="22" t="s">
        <v>118</v>
      </c>
      <c r="C9" s="23">
        <v>17</v>
      </c>
      <c r="D9" s="1">
        <v>1275</v>
      </c>
      <c r="E9" s="1">
        <v>34</v>
      </c>
      <c r="F9" s="1">
        <v>25.5</v>
      </c>
    </row>
    <row r="10" spans="1:11" x14ac:dyDescent="0.2">
      <c r="A10" s="21"/>
      <c r="B10" s="22" t="s">
        <v>119</v>
      </c>
      <c r="C10" s="23">
        <v>6</v>
      </c>
      <c r="D10" s="1">
        <v>450</v>
      </c>
      <c r="E10" s="1">
        <v>12</v>
      </c>
      <c r="F10" s="1">
        <v>9</v>
      </c>
    </row>
    <row r="11" spans="1:11" x14ac:dyDescent="0.2">
      <c r="A11" s="21"/>
      <c r="B11" s="22" t="s">
        <v>120</v>
      </c>
      <c r="C11" s="23">
        <v>5</v>
      </c>
      <c r="D11" s="1">
        <v>375</v>
      </c>
      <c r="E11" s="1">
        <v>10</v>
      </c>
      <c r="F11" s="1">
        <v>7.5</v>
      </c>
    </row>
    <row r="12" spans="1:11" x14ac:dyDescent="0.2">
      <c r="A12" s="21"/>
      <c r="B12" s="22" t="s">
        <v>121</v>
      </c>
      <c r="C12" s="23">
        <v>5</v>
      </c>
      <c r="D12" s="1">
        <v>375</v>
      </c>
      <c r="E12" s="1">
        <v>10</v>
      </c>
      <c r="F12" s="1">
        <v>7.5</v>
      </c>
    </row>
    <row r="13" spans="1:11" x14ac:dyDescent="0.2">
      <c r="A13" s="21"/>
      <c r="B13" s="22" t="s">
        <v>122</v>
      </c>
      <c r="C13" s="23">
        <v>5</v>
      </c>
      <c r="D13" s="1">
        <v>375</v>
      </c>
      <c r="E13" s="1">
        <v>10</v>
      </c>
      <c r="F13" s="1">
        <v>7.5</v>
      </c>
    </row>
    <row r="14" spans="1:11" x14ac:dyDescent="0.2">
      <c r="A14" s="21"/>
      <c r="B14" s="22" t="s">
        <v>123</v>
      </c>
      <c r="C14" s="23">
        <v>4</v>
      </c>
      <c r="D14" s="1">
        <v>300</v>
      </c>
      <c r="E14" s="1">
        <v>8</v>
      </c>
      <c r="F14" s="1">
        <v>6</v>
      </c>
    </row>
    <row r="15" spans="1:11" x14ac:dyDescent="0.2">
      <c r="A15" s="21"/>
      <c r="B15" s="22"/>
      <c r="C15" s="23"/>
    </row>
    <row r="16" spans="1:11" x14ac:dyDescent="0.2">
      <c r="A16" s="21"/>
      <c r="B16" s="22"/>
      <c r="C16" s="23"/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14DE95F-C22C-1D45-9F0B-D1E3F1B8B3A6}">
  <dimension ref="A1:C15"/>
  <sheetViews>
    <sheetView zoomScale="170" workbookViewId="0">
      <selection activeCell="B15" sqref="B15"/>
    </sheetView>
  </sheetViews>
  <sheetFormatPr baseColWidth="10" defaultRowHeight="16" x14ac:dyDescent="0.2"/>
  <cols>
    <col min="1" max="1" width="17.6640625" customWidth="1"/>
    <col min="2" max="2" width="18.6640625" customWidth="1"/>
  </cols>
  <sheetData>
    <row r="1" spans="1:3" x14ac:dyDescent="0.2">
      <c r="A1" t="s">
        <v>127</v>
      </c>
    </row>
    <row r="2" spans="1:3" ht="24" x14ac:dyDescent="0.3">
      <c r="A2" s="34" t="s">
        <v>128</v>
      </c>
      <c r="B2" s="35"/>
      <c r="C2" s="35"/>
    </row>
    <row r="3" spans="1:3" ht="24" x14ac:dyDescent="0.3">
      <c r="A3" s="34" t="s">
        <v>129</v>
      </c>
      <c r="B3" s="35"/>
      <c r="C3" s="35"/>
    </row>
    <row r="4" spans="1:3" ht="24" x14ac:dyDescent="0.3">
      <c r="A4" s="35"/>
      <c r="B4" s="35"/>
      <c r="C4" s="35"/>
    </row>
    <row r="5" spans="1:3" ht="24" x14ac:dyDescent="0.3">
      <c r="A5" s="36" t="s">
        <v>130</v>
      </c>
      <c r="B5" s="35"/>
      <c r="C5" s="35"/>
    </row>
    <row r="6" spans="1:3" ht="24" x14ac:dyDescent="0.3">
      <c r="A6" s="35"/>
      <c r="B6" s="35"/>
      <c r="C6" s="35"/>
    </row>
    <row r="7" spans="1:3" ht="24" x14ac:dyDescent="0.3">
      <c r="A7" s="35" t="s">
        <v>131</v>
      </c>
      <c r="B7" s="39" t="s">
        <v>136</v>
      </c>
      <c r="C7" s="35"/>
    </row>
    <row r="8" spans="1:3" ht="24" x14ac:dyDescent="0.3">
      <c r="A8" s="35" t="s">
        <v>132</v>
      </c>
      <c r="B8" s="37">
        <v>43710</v>
      </c>
      <c r="C8" s="35"/>
    </row>
    <row r="9" spans="1:3" ht="24" x14ac:dyDescent="0.3">
      <c r="A9" s="35" t="s">
        <v>133</v>
      </c>
      <c r="B9" s="37">
        <v>44441</v>
      </c>
      <c r="C9" s="35"/>
    </row>
    <row r="10" spans="1:3" ht="24" x14ac:dyDescent="0.3">
      <c r="A10" s="35" t="s">
        <v>134</v>
      </c>
      <c r="B10" s="38">
        <v>2</v>
      </c>
      <c r="C10" s="35"/>
    </row>
    <row r="12" spans="1:3" x14ac:dyDescent="0.2">
      <c r="A12" s="5" t="s">
        <v>135</v>
      </c>
    </row>
    <row r="14" spans="1:3" x14ac:dyDescent="0.2">
      <c r="A14" t="e" cm="1" vm="1">
        <f t="array" aca="1" ref="A14" ca="1">_xlfn.STOCKHISTORY(B7,B8,B9,B10)</f>
        <v>#VALUE!</v>
      </c>
    </row>
    <row r="15" spans="1:3" x14ac:dyDescent="0.2">
      <c r="A15" s="25"/>
      <c r="B15" s="25"/>
    </row>
  </sheetData>
  <hyperlinks>
    <hyperlink ref="A12" r:id="rId1" xr:uid="{ED14A4C6-C156-8C40-92C9-9EF3DA80653C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Sheet-1</vt:lpstr>
      <vt:lpstr>Sheet-2</vt:lpstr>
      <vt:lpstr>Sheet-3</vt:lpstr>
      <vt:lpstr>Sheet-4</vt:lpstr>
      <vt:lpstr>Sheet-5</vt:lpstr>
      <vt:lpstr>Sheet-6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SHELAR ADITYA SUDHIR</dc:creator>
  <cp:lastModifiedBy>SHELAR ADITYA SUDHIR</cp:lastModifiedBy>
  <dcterms:created xsi:type="dcterms:W3CDTF">2024-06-09T06:26:20Z</dcterms:created>
  <dcterms:modified xsi:type="dcterms:W3CDTF">2024-06-26T08:37:00Z</dcterms:modified>
</cp:coreProperties>
</file>